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8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9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0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1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2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3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14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15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6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17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18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19.xml" ContentType="application/vnd.openxmlformats-officedocument.drawing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20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21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22.xml" ContentType="application/vnd.openxmlformats-officedocument.drawing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23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24.xml" ContentType="application/vnd.openxmlformats-officedocument.drawing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25.xml" ContentType="application/vnd.openxmlformats-officedocument.drawing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26.xml" ContentType="application/vnd.openxmlformats-officedocument.drawing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ЭтаКнига"/>
  <mc:AlternateContent xmlns:mc="http://schemas.openxmlformats.org/markup-compatibility/2006">
    <mc:Choice Requires="x15">
      <x15ac:absPath xmlns:x15ac="http://schemas.microsoft.com/office/spreadsheetml/2010/11/ac" url="https://d.docs.live.net/8a785e664edaafdd/Рабочий стол/Общеразвив. группы/Общеразвив. группы/Яковлева/"/>
    </mc:Choice>
  </mc:AlternateContent>
  <xr:revisionPtr revIDLastSave="0" documentId="8_{1B9FFEEE-4245-463F-B2BD-AAD400BD7E67}" xr6:coauthVersionLast="45" xr6:coauthVersionMax="45" xr10:uidLastSave="{00000000-0000-0000-0000-000000000000}"/>
  <bookViews>
    <workbookView xWindow="-110" yWindow="-110" windowWidth="19420" windowHeight="10300" firstSheet="11" activeTab="25" xr2:uid="{00000000-000D-0000-FFFF-FFFF00000000}"/>
  </bookViews>
  <sheets>
    <sheet name="ТИТУЛ" sheetId="9" r:id="rId1"/>
    <sheet name="ОГЛАВЛЕНИЕ" sheetId="26" r:id="rId2"/>
    <sheet name="СК-1" sheetId="2" r:id="rId3"/>
    <sheet name="СК-2" sheetId="33" r:id="rId4"/>
    <sheet name="СК-3" sheetId="8" r:id="rId5"/>
    <sheet name="ИТОГ СК" sheetId="7" r:id="rId6"/>
    <sheet name="ПР-1" sheetId="10" r:id="rId7"/>
    <sheet name="ПР-2" sheetId="28" r:id="rId8"/>
    <sheet name="ПР-3" sheetId="29" r:id="rId9"/>
    <sheet name="ИТОГ ПР" sheetId="12" r:id="rId10"/>
    <sheet name="РР-1" sheetId="13" r:id="rId11"/>
    <sheet name="РР-2" sheetId="14" r:id="rId12"/>
    <sheet name="РР-3" sheetId="30" r:id="rId13"/>
    <sheet name="РР-4" sheetId="15" r:id="rId14"/>
    <sheet name="РР-5" sheetId="31" r:id="rId15"/>
    <sheet name="ИТОГ РР" sheetId="16" r:id="rId16"/>
    <sheet name="ХЭ-1" sheetId="17" r:id="rId17"/>
    <sheet name="ХЭ-2" sheetId="32" r:id="rId18"/>
    <sheet name="ХЭ-3" sheetId="18" r:id="rId19"/>
    <sheet name="ХЭ-4" sheetId="19" r:id="rId20"/>
    <sheet name="ХЭ-5" sheetId="20" r:id="rId21"/>
    <sheet name="ИТОГ ХЭ" sheetId="21" r:id="rId22"/>
    <sheet name="ФР-1" sheetId="22" r:id="rId23"/>
    <sheet name="ФР-2" sheetId="23" r:id="rId24"/>
    <sheet name="ИТОГ ФР" sheetId="24" r:id="rId25"/>
    <sheet name="ИТОГОВАЯ ПО ОО" sheetId="25" r:id="rId2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3" i="2" l="1"/>
  <c r="D37" i="2"/>
  <c r="K30" i="33"/>
  <c r="J30" i="33"/>
  <c r="I30" i="33"/>
  <c r="H30" i="33"/>
  <c r="G30" i="33"/>
  <c r="F30" i="33"/>
  <c r="E30" i="33"/>
  <c r="D30" i="33"/>
  <c r="M29" i="33"/>
  <c r="L29" i="33"/>
  <c r="M28" i="33"/>
  <c r="L28" i="33"/>
  <c r="M27" i="33"/>
  <c r="L27" i="33"/>
  <c r="M26" i="33"/>
  <c r="L26" i="33"/>
  <c r="M25" i="33"/>
  <c r="L25" i="33"/>
  <c r="M24" i="33"/>
  <c r="L24" i="33"/>
  <c r="M23" i="33"/>
  <c r="L23" i="33"/>
  <c r="M22" i="33"/>
  <c r="L22" i="33"/>
  <c r="M21" i="33"/>
  <c r="L21" i="33"/>
  <c r="M20" i="33"/>
  <c r="L20" i="33"/>
  <c r="M19" i="33"/>
  <c r="L19" i="33"/>
  <c r="M18" i="33"/>
  <c r="L18" i="33"/>
  <c r="M17" i="33"/>
  <c r="L17" i="33"/>
  <c r="M16" i="33"/>
  <c r="L16" i="33"/>
  <c r="M15" i="33"/>
  <c r="L15" i="33"/>
  <c r="M14" i="33"/>
  <c r="L14" i="33"/>
  <c r="D42" i="33"/>
  <c r="M13" i="33"/>
  <c r="L13" i="33"/>
  <c r="M12" i="33"/>
  <c r="L12" i="33"/>
  <c r="M11" i="33"/>
  <c r="L11" i="33"/>
  <c r="M10" i="33"/>
  <c r="L10" i="33"/>
  <c r="M9" i="33"/>
  <c r="L9" i="33"/>
  <c r="M8" i="33"/>
  <c r="L8" i="33"/>
  <c r="D36" i="33"/>
  <c r="M7" i="33"/>
  <c r="L7" i="33"/>
  <c r="M6" i="33"/>
  <c r="L6" i="33"/>
  <c r="D29" i="23"/>
  <c r="E29" i="23"/>
  <c r="F29" i="23"/>
  <c r="G29" i="23"/>
  <c r="H29" i="23"/>
  <c r="I29" i="23"/>
  <c r="J29" i="23"/>
  <c r="K29" i="23"/>
  <c r="L29" i="23"/>
  <c r="M29" i="23"/>
  <c r="N29" i="23"/>
  <c r="O29" i="23"/>
  <c r="P29" i="23"/>
  <c r="C29" i="23"/>
  <c r="C33" i="23"/>
  <c r="D31" i="22"/>
  <c r="E31" i="22"/>
  <c r="F31" i="22"/>
  <c r="G31" i="22"/>
  <c r="H31" i="22"/>
  <c r="I31" i="22"/>
  <c r="J31" i="22"/>
  <c r="K31" i="22"/>
  <c r="L31" i="22"/>
  <c r="M31" i="22"/>
  <c r="N31" i="22"/>
  <c r="O31" i="22"/>
  <c r="P31" i="22"/>
  <c r="Q31" i="22"/>
  <c r="R31" i="22"/>
  <c r="S31" i="22"/>
  <c r="T31" i="22"/>
  <c r="U31" i="22"/>
  <c r="V31" i="22"/>
  <c r="W31" i="22"/>
  <c r="X31" i="22"/>
  <c r="Y31" i="22"/>
  <c r="Z31" i="22"/>
  <c r="AA31" i="22"/>
  <c r="AB31" i="22"/>
  <c r="AC31" i="22"/>
  <c r="AD31" i="22"/>
  <c r="AE31" i="22"/>
  <c r="AF31" i="22"/>
  <c r="AG31" i="22"/>
  <c r="AH31" i="22"/>
  <c r="C31" i="22"/>
  <c r="C35" i="22"/>
  <c r="N30" i="20"/>
  <c r="G7" i="21" s="1"/>
  <c r="D30" i="20"/>
  <c r="H30" i="20" s="1"/>
  <c r="F7" i="21" s="1"/>
  <c r="E30" i="20"/>
  <c r="G30" i="20" s="1"/>
  <c r="F6" i="21" s="1"/>
  <c r="F30" i="20"/>
  <c r="I30" i="20"/>
  <c r="J30" i="20"/>
  <c r="K30" i="20"/>
  <c r="M30" i="20" s="1"/>
  <c r="G6" i="21" s="1"/>
  <c r="L30" i="20"/>
  <c r="C30" i="20"/>
  <c r="C35" i="20"/>
  <c r="E30" i="19"/>
  <c r="F30" i="19"/>
  <c r="G30" i="19"/>
  <c r="H30" i="19"/>
  <c r="I30" i="19"/>
  <c r="J30" i="19"/>
  <c r="K30" i="19"/>
  <c r="L30" i="19"/>
  <c r="M30" i="19"/>
  <c r="N30" i="19"/>
  <c r="O30" i="19"/>
  <c r="P30" i="19"/>
  <c r="Q30" i="19"/>
  <c r="R30" i="19"/>
  <c r="S30" i="19"/>
  <c r="T30" i="19"/>
  <c r="U30" i="19"/>
  <c r="V30" i="19"/>
  <c r="W30" i="19"/>
  <c r="X30" i="19"/>
  <c r="Y30" i="19"/>
  <c r="Z30" i="19"/>
  <c r="AA30" i="19"/>
  <c r="D30" i="19"/>
  <c r="D34" i="19"/>
  <c r="D39" i="18"/>
  <c r="D34" i="18"/>
  <c r="E30" i="18"/>
  <c r="F30" i="18"/>
  <c r="G30" i="18"/>
  <c r="H30" i="18"/>
  <c r="I30" i="18"/>
  <c r="J30" i="18"/>
  <c r="K30" i="18"/>
  <c r="L30" i="18"/>
  <c r="M30" i="18"/>
  <c r="D30" i="18"/>
  <c r="N7" i="18"/>
  <c r="O7" i="18"/>
  <c r="N8" i="18"/>
  <c r="O8" i="18"/>
  <c r="N9" i="18"/>
  <c r="O9" i="18"/>
  <c r="N10" i="18"/>
  <c r="O10" i="18"/>
  <c r="N11" i="18"/>
  <c r="O11" i="18"/>
  <c r="N12" i="18"/>
  <c r="O12" i="18"/>
  <c r="N13" i="18"/>
  <c r="O13" i="18"/>
  <c r="N14" i="18"/>
  <c r="O14" i="18"/>
  <c r="N15" i="18"/>
  <c r="O15" i="18"/>
  <c r="N16" i="18"/>
  <c r="O16" i="18"/>
  <c r="N17" i="18"/>
  <c r="O17" i="18"/>
  <c r="N18" i="18"/>
  <c r="O18" i="18"/>
  <c r="N19" i="18"/>
  <c r="O19" i="18"/>
  <c r="N20" i="18"/>
  <c r="O20" i="18"/>
  <c r="N21" i="18"/>
  <c r="O21" i="18"/>
  <c r="N22" i="18"/>
  <c r="O22" i="18"/>
  <c r="N23" i="18"/>
  <c r="O23" i="18"/>
  <c r="N24" i="18"/>
  <c r="O24" i="18"/>
  <c r="N25" i="18"/>
  <c r="O25" i="18"/>
  <c r="N26" i="18"/>
  <c r="O26" i="18"/>
  <c r="N27" i="18"/>
  <c r="O27" i="18"/>
  <c r="N28" i="18"/>
  <c r="O28" i="18"/>
  <c r="N29" i="18"/>
  <c r="O29" i="18"/>
  <c r="O6" i="18"/>
  <c r="N6" i="18"/>
  <c r="E34" i="18" s="1"/>
  <c r="E30" i="32"/>
  <c r="F30" i="32"/>
  <c r="G30" i="32"/>
  <c r="H30" i="32"/>
  <c r="I30" i="32"/>
  <c r="J30" i="32"/>
  <c r="K30" i="32"/>
  <c r="L30" i="32"/>
  <c r="M30" i="32"/>
  <c r="N30" i="32"/>
  <c r="O30" i="32"/>
  <c r="P30" i="32"/>
  <c r="Q30" i="32"/>
  <c r="R30" i="32"/>
  <c r="S30" i="32"/>
  <c r="T30" i="32"/>
  <c r="U30" i="32"/>
  <c r="V30" i="32"/>
  <c r="W30" i="32"/>
  <c r="X30" i="32"/>
  <c r="Y30" i="32"/>
  <c r="Z30" i="32"/>
  <c r="AA30" i="32"/>
  <c r="AB30" i="32"/>
  <c r="AC30" i="32"/>
  <c r="D30" i="32"/>
  <c r="D34" i="32"/>
  <c r="D40" i="32"/>
  <c r="AE29" i="32"/>
  <c r="AD29" i="32"/>
  <c r="AE28" i="32"/>
  <c r="AD28" i="32"/>
  <c r="AE27" i="32"/>
  <c r="AD27" i="32"/>
  <c r="AE26" i="32"/>
  <c r="AD26" i="32"/>
  <c r="AE25" i="32"/>
  <c r="AD25" i="32"/>
  <c r="AE24" i="32"/>
  <c r="AD24" i="32"/>
  <c r="AE23" i="32"/>
  <c r="AD23" i="32"/>
  <c r="AE22" i="32"/>
  <c r="AD22" i="32"/>
  <c r="AE21" i="32"/>
  <c r="AD21" i="32"/>
  <c r="AE20" i="32"/>
  <c r="AD20" i="32"/>
  <c r="AE19" i="32"/>
  <c r="AD19" i="32"/>
  <c r="AE18" i="32"/>
  <c r="AD18" i="32"/>
  <c r="AE17" i="32"/>
  <c r="AD17" i="32"/>
  <c r="AE16" i="32"/>
  <c r="AD16" i="32"/>
  <c r="AE15" i="32"/>
  <c r="AD15" i="32"/>
  <c r="AE14" i="32"/>
  <c r="AD14" i="32"/>
  <c r="AE13" i="32"/>
  <c r="AD13" i="32"/>
  <c r="AE12" i="32"/>
  <c r="AD12" i="32"/>
  <c r="AE11" i="32"/>
  <c r="AD11" i="32"/>
  <c r="AE10" i="32"/>
  <c r="AD10" i="32"/>
  <c r="AE9" i="32"/>
  <c r="AD9" i="32"/>
  <c r="AE8" i="32"/>
  <c r="AD8" i="32"/>
  <c r="AE7" i="32"/>
  <c r="AD7" i="32"/>
  <c r="AE6" i="32"/>
  <c r="AD6" i="32"/>
  <c r="D32" i="17"/>
  <c r="E32" i="17"/>
  <c r="F32" i="17"/>
  <c r="G32" i="17"/>
  <c r="H32" i="17"/>
  <c r="I32" i="17"/>
  <c r="J32" i="17"/>
  <c r="K32" i="17"/>
  <c r="L32" i="17"/>
  <c r="M32" i="17"/>
  <c r="N32" i="17"/>
  <c r="O32" i="17"/>
  <c r="P32" i="17"/>
  <c r="Q32" i="17"/>
  <c r="R32" i="17"/>
  <c r="S32" i="17"/>
  <c r="T32" i="17"/>
  <c r="U32" i="17"/>
  <c r="V32" i="17"/>
  <c r="W32" i="17"/>
  <c r="X32" i="17"/>
  <c r="Y32" i="17"/>
  <c r="Z32" i="17"/>
  <c r="AA32" i="17"/>
  <c r="AB32" i="17"/>
  <c r="C32" i="17"/>
  <c r="C37" i="17"/>
  <c r="P8" i="31"/>
  <c r="Q8" i="31"/>
  <c r="P9" i="31"/>
  <c r="Q9" i="31"/>
  <c r="P10" i="31"/>
  <c r="Q10" i="31"/>
  <c r="P11" i="31"/>
  <c r="Q11" i="31"/>
  <c r="P12" i="31"/>
  <c r="Q12" i="31"/>
  <c r="P13" i="31"/>
  <c r="Q13" i="31"/>
  <c r="P14" i="31"/>
  <c r="Q14" i="31"/>
  <c r="P15" i="31"/>
  <c r="Q15" i="31"/>
  <c r="P16" i="31"/>
  <c r="Q16" i="31"/>
  <c r="P17" i="31"/>
  <c r="Q17" i="31"/>
  <c r="P18" i="31"/>
  <c r="Q18" i="31"/>
  <c r="P19" i="31"/>
  <c r="Q19" i="31"/>
  <c r="P20" i="31"/>
  <c r="Q20" i="31"/>
  <c r="P21" i="31"/>
  <c r="Q21" i="31"/>
  <c r="P22" i="31"/>
  <c r="Q22" i="31"/>
  <c r="P23" i="31"/>
  <c r="Q23" i="31"/>
  <c r="P24" i="31"/>
  <c r="Q24" i="31"/>
  <c r="P25" i="31"/>
  <c r="Q25" i="31"/>
  <c r="P26" i="31"/>
  <c r="Q26" i="31"/>
  <c r="P27" i="31"/>
  <c r="Q27" i="31"/>
  <c r="P28" i="31"/>
  <c r="Q28" i="31"/>
  <c r="P29" i="31"/>
  <c r="Q29" i="31"/>
  <c r="P30" i="31"/>
  <c r="Q30" i="31"/>
  <c r="Q7" i="31"/>
  <c r="P7" i="31"/>
  <c r="D40" i="31"/>
  <c r="D35" i="31"/>
  <c r="O31" i="31"/>
  <c r="N31" i="31"/>
  <c r="M31" i="31"/>
  <c r="L31" i="31"/>
  <c r="K31" i="31"/>
  <c r="J31" i="31"/>
  <c r="I31" i="31"/>
  <c r="H31" i="31"/>
  <c r="G31" i="31"/>
  <c r="F31" i="31"/>
  <c r="E31" i="31"/>
  <c r="Q31" i="31" s="1"/>
  <c r="F7" i="16" s="1"/>
  <c r="D31" i="31"/>
  <c r="P31" i="31" s="1"/>
  <c r="F6" i="16" s="1"/>
  <c r="W31" i="15"/>
  <c r="E31" i="15"/>
  <c r="F31" i="15"/>
  <c r="G31" i="15"/>
  <c r="H31" i="15"/>
  <c r="I31" i="15"/>
  <c r="J31" i="15"/>
  <c r="K31" i="15"/>
  <c r="L31" i="15"/>
  <c r="M31" i="15"/>
  <c r="N31" i="15"/>
  <c r="O31" i="15"/>
  <c r="P31" i="15"/>
  <c r="Q31" i="15"/>
  <c r="R31" i="15"/>
  <c r="S31" i="15"/>
  <c r="T31" i="15"/>
  <c r="U31" i="15"/>
  <c r="V31" i="15"/>
  <c r="D31" i="15"/>
  <c r="D35" i="15"/>
  <c r="D30" i="30"/>
  <c r="E30" i="30"/>
  <c r="F30" i="30"/>
  <c r="G30" i="30"/>
  <c r="H30" i="30"/>
  <c r="I30" i="30"/>
  <c r="J30" i="30"/>
  <c r="K30" i="30"/>
  <c r="L30" i="30"/>
  <c r="M30" i="30"/>
  <c r="N30" i="30"/>
  <c r="O30" i="30"/>
  <c r="P30" i="30"/>
  <c r="Q30" i="30"/>
  <c r="R30" i="30"/>
  <c r="S30" i="30"/>
  <c r="T30" i="30"/>
  <c r="U30" i="30"/>
  <c r="V30" i="30"/>
  <c r="W30" i="30"/>
  <c r="X30" i="30"/>
  <c r="C30" i="30"/>
  <c r="C35" i="30"/>
  <c r="Y7" i="30"/>
  <c r="Z7" i="30"/>
  <c r="Y8" i="30"/>
  <c r="Z8" i="30"/>
  <c r="Y9" i="30"/>
  <c r="Z9" i="30"/>
  <c r="Y10" i="30"/>
  <c r="Z10" i="30"/>
  <c r="Y11" i="30"/>
  <c r="Z11" i="30"/>
  <c r="Y12" i="30"/>
  <c r="Z12" i="30"/>
  <c r="Y13" i="30"/>
  <c r="Z13" i="30"/>
  <c r="Y14" i="30"/>
  <c r="Z14" i="30"/>
  <c r="Y15" i="30"/>
  <c r="Z15" i="30"/>
  <c r="Y16" i="30"/>
  <c r="Z16" i="30"/>
  <c r="Y17" i="30"/>
  <c r="Z17" i="30"/>
  <c r="Y18" i="30"/>
  <c r="Z18" i="30"/>
  <c r="Y19" i="30"/>
  <c r="Z19" i="30"/>
  <c r="Y20" i="30"/>
  <c r="Z20" i="30"/>
  <c r="Y21" i="30"/>
  <c r="Z21" i="30"/>
  <c r="Y22" i="30"/>
  <c r="Z22" i="30"/>
  <c r="Y23" i="30"/>
  <c r="Z23" i="30"/>
  <c r="Y24" i="30"/>
  <c r="Z24" i="30"/>
  <c r="Y25" i="30"/>
  <c r="Z25" i="30"/>
  <c r="Y26" i="30"/>
  <c r="Z26" i="30"/>
  <c r="Y27" i="30"/>
  <c r="Z27" i="30"/>
  <c r="Y28" i="30"/>
  <c r="Z28" i="30"/>
  <c r="Y29" i="30"/>
  <c r="Z29" i="30"/>
  <c r="Z6" i="30"/>
  <c r="Y6" i="30"/>
  <c r="F35" i="30" s="1"/>
  <c r="E30" i="14"/>
  <c r="F30" i="14"/>
  <c r="G30" i="14"/>
  <c r="H30" i="14"/>
  <c r="I30" i="14"/>
  <c r="J30" i="14"/>
  <c r="K30" i="14"/>
  <c r="L30" i="14"/>
  <c r="M30" i="14"/>
  <c r="N30" i="14"/>
  <c r="O30" i="14"/>
  <c r="P30" i="14"/>
  <c r="Q30" i="14"/>
  <c r="R30" i="14"/>
  <c r="S30" i="14"/>
  <c r="D30" i="14"/>
  <c r="D34" i="14"/>
  <c r="T7" i="14"/>
  <c r="U7" i="14"/>
  <c r="T8" i="14"/>
  <c r="U8" i="14"/>
  <c r="T9" i="14"/>
  <c r="U9" i="14"/>
  <c r="T10" i="14"/>
  <c r="U10" i="14"/>
  <c r="T11" i="14"/>
  <c r="U11" i="14"/>
  <c r="T12" i="14"/>
  <c r="U12" i="14"/>
  <c r="T13" i="14"/>
  <c r="U13" i="14"/>
  <c r="T14" i="14"/>
  <c r="U14" i="14"/>
  <c r="T15" i="14"/>
  <c r="U15" i="14"/>
  <c r="T16" i="14"/>
  <c r="U16" i="14"/>
  <c r="T17" i="14"/>
  <c r="U17" i="14"/>
  <c r="T18" i="14"/>
  <c r="U18" i="14"/>
  <c r="T19" i="14"/>
  <c r="U19" i="14"/>
  <c r="T20" i="14"/>
  <c r="U20" i="14"/>
  <c r="T21" i="14"/>
  <c r="U21" i="14"/>
  <c r="T22" i="14"/>
  <c r="U22" i="14"/>
  <c r="T23" i="14"/>
  <c r="U23" i="14"/>
  <c r="T24" i="14"/>
  <c r="U24" i="14"/>
  <c r="T25" i="14"/>
  <c r="U25" i="14"/>
  <c r="T26" i="14"/>
  <c r="U26" i="14"/>
  <c r="T27" i="14"/>
  <c r="U27" i="14"/>
  <c r="T28" i="14"/>
  <c r="U28" i="14"/>
  <c r="T29" i="14"/>
  <c r="U29" i="14"/>
  <c r="U6" i="14"/>
  <c r="T6" i="14"/>
  <c r="C40" i="30"/>
  <c r="D31" i="13"/>
  <c r="D35" i="13"/>
  <c r="S7" i="29"/>
  <c r="T7" i="29"/>
  <c r="S8" i="29"/>
  <c r="T8" i="29"/>
  <c r="S9" i="29"/>
  <c r="T9" i="29"/>
  <c r="S10" i="29"/>
  <c r="T10" i="29"/>
  <c r="S11" i="29"/>
  <c r="T11" i="29"/>
  <c r="S12" i="29"/>
  <c r="T12" i="29"/>
  <c r="S13" i="29"/>
  <c r="T13" i="29"/>
  <c r="S14" i="29"/>
  <c r="T14" i="29"/>
  <c r="S15" i="29"/>
  <c r="T15" i="29"/>
  <c r="S16" i="29"/>
  <c r="T16" i="29"/>
  <c r="S17" i="29"/>
  <c r="T17" i="29"/>
  <c r="S18" i="29"/>
  <c r="T18" i="29"/>
  <c r="S19" i="29"/>
  <c r="T19" i="29"/>
  <c r="S20" i="29"/>
  <c r="T20" i="29"/>
  <c r="S21" i="29"/>
  <c r="T21" i="29"/>
  <c r="S22" i="29"/>
  <c r="T22" i="29"/>
  <c r="S23" i="29"/>
  <c r="T23" i="29"/>
  <c r="S24" i="29"/>
  <c r="T24" i="29"/>
  <c r="S25" i="29"/>
  <c r="T25" i="29"/>
  <c r="S26" i="29"/>
  <c r="T26" i="29"/>
  <c r="S27" i="29"/>
  <c r="T27" i="29"/>
  <c r="S28" i="29"/>
  <c r="T28" i="29"/>
  <c r="S29" i="29"/>
  <c r="T29" i="29"/>
  <c r="T6" i="29"/>
  <c r="S6" i="29"/>
  <c r="W7" i="28"/>
  <c r="X7" i="28"/>
  <c r="W8" i="28"/>
  <c r="X8" i="28"/>
  <c r="W9" i="28"/>
  <c r="X9" i="28"/>
  <c r="W10" i="28"/>
  <c r="X10" i="28"/>
  <c r="W11" i="28"/>
  <c r="X11" i="28"/>
  <c r="W12" i="28"/>
  <c r="X12" i="28"/>
  <c r="W13" i="28"/>
  <c r="X13" i="28"/>
  <c r="W14" i="28"/>
  <c r="X14" i="28"/>
  <c r="W15" i="28"/>
  <c r="X15" i="28"/>
  <c r="W16" i="28"/>
  <c r="X16" i="28"/>
  <c r="W17" i="28"/>
  <c r="X17" i="28"/>
  <c r="W18" i="28"/>
  <c r="X18" i="28"/>
  <c r="W19" i="28"/>
  <c r="X19" i="28"/>
  <c r="W20" i="28"/>
  <c r="X20" i="28"/>
  <c r="W21" i="28"/>
  <c r="X21" i="28"/>
  <c r="W22" i="28"/>
  <c r="X22" i="28"/>
  <c r="W23" i="28"/>
  <c r="X23" i="28"/>
  <c r="W24" i="28"/>
  <c r="X24" i="28"/>
  <c r="W25" i="28"/>
  <c r="X25" i="28"/>
  <c r="W26" i="28"/>
  <c r="X26" i="28"/>
  <c r="W27" i="28"/>
  <c r="X27" i="28"/>
  <c r="W28" i="28"/>
  <c r="X28" i="28"/>
  <c r="W29" i="28"/>
  <c r="X29" i="28"/>
  <c r="X6" i="28"/>
  <c r="W6" i="28"/>
  <c r="C39" i="29"/>
  <c r="C34" i="29"/>
  <c r="R30" i="29"/>
  <c r="Q30" i="29"/>
  <c r="P30" i="29"/>
  <c r="O30" i="29"/>
  <c r="N30" i="29"/>
  <c r="M30" i="29"/>
  <c r="L30" i="29"/>
  <c r="K30" i="29"/>
  <c r="J30" i="29"/>
  <c r="T30" i="29" s="1"/>
  <c r="E6" i="12" s="1"/>
  <c r="I30" i="29"/>
  <c r="H30" i="29"/>
  <c r="G30" i="29"/>
  <c r="F30" i="29"/>
  <c r="E30" i="29"/>
  <c r="D30" i="29"/>
  <c r="C30" i="29"/>
  <c r="O8" i="10"/>
  <c r="P8" i="10"/>
  <c r="O9" i="10"/>
  <c r="P9" i="10"/>
  <c r="O10" i="10"/>
  <c r="P10" i="10"/>
  <c r="O11" i="10"/>
  <c r="P11" i="10"/>
  <c r="O12" i="10"/>
  <c r="P12" i="10"/>
  <c r="O13" i="10"/>
  <c r="P13" i="10"/>
  <c r="O14" i="10"/>
  <c r="P14" i="10"/>
  <c r="O15" i="10"/>
  <c r="P15" i="10"/>
  <c r="O16" i="10"/>
  <c r="P16" i="10"/>
  <c r="O17" i="10"/>
  <c r="P17" i="10"/>
  <c r="O18" i="10"/>
  <c r="P18" i="10"/>
  <c r="O19" i="10"/>
  <c r="P19" i="10"/>
  <c r="O20" i="10"/>
  <c r="P20" i="10"/>
  <c r="O21" i="10"/>
  <c r="P21" i="10"/>
  <c r="O22" i="10"/>
  <c r="P22" i="10"/>
  <c r="O23" i="10"/>
  <c r="P23" i="10"/>
  <c r="O24" i="10"/>
  <c r="P24" i="10"/>
  <c r="O25" i="10"/>
  <c r="P25" i="10"/>
  <c r="O26" i="10"/>
  <c r="P26" i="10"/>
  <c r="O27" i="10"/>
  <c r="P27" i="10"/>
  <c r="O28" i="10"/>
  <c r="P28" i="10"/>
  <c r="O29" i="10"/>
  <c r="P29" i="10"/>
  <c r="O30" i="10"/>
  <c r="P30" i="10"/>
  <c r="P7" i="10"/>
  <c r="O7" i="10"/>
  <c r="C39" i="28"/>
  <c r="C34" i="28"/>
  <c r="V30" i="28"/>
  <c r="U30" i="28"/>
  <c r="T30" i="28"/>
  <c r="S30" i="28"/>
  <c r="R30" i="28"/>
  <c r="Q30" i="28"/>
  <c r="P30" i="28"/>
  <c r="O30" i="28"/>
  <c r="N30" i="28"/>
  <c r="M30" i="28"/>
  <c r="L30" i="28"/>
  <c r="K30" i="28"/>
  <c r="J30" i="28"/>
  <c r="I30" i="28"/>
  <c r="H30" i="28"/>
  <c r="G30" i="28"/>
  <c r="F30" i="28"/>
  <c r="E30" i="28"/>
  <c r="D30" i="28"/>
  <c r="C30" i="28"/>
  <c r="D31" i="10"/>
  <c r="E31" i="10"/>
  <c r="F31" i="10"/>
  <c r="G31" i="10"/>
  <c r="H31" i="10"/>
  <c r="I31" i="10"/>
  <c r="J31" i="10"/>
  <c r="K31" i="10"/>
  <c r="L31" i="10"/>
  <c r="M31" i="10"/>
  <c r="N31" i="10"/>
  <c r="C31" i="10"/>
  <c r="C35" i="10"/>
  <c r="Z30" i="30" l="1"/>
  <c r="D7" i="16" s="1"/>
  <c r="D35" i="10"/>
  <c r="S30" i="29"/>
  <c r="E5" i="12" s="1"/>
  <c r="G36" i="33"/>
  <c r="G37" i="33" s="1"/>
  <c r="G42" i="33"/>
  <c r="G43" i="33" s="1"/>
  <c r="L30" i="33"/>
  <c r="D5" i="7" s="1"/>
  <c r="M30" i="33"/>
  <c r="D6" i="7" s="1"/>
  <c r="F36" i="33"/>
  <c r="F37" i="33" s="1"/>
  <c r="E42" i="33"/>
  <c r="E43" i="33" s="1"/>
  <c r="F42" i="33"/>
  <c r="F43" i="33" s="1"/>
  <c r="E36" i="33"/>
  <c r="E37" i="33" s="1"/>
  <c r="AB30" i="19"/>
  <c r="E6" i="21" s="1"/>
  <c r="AC30" i="19"/>
  <c r="E7" i="21" s="1"/>
  <c r="O30" i="18"/>
  <c r="D7" i="21" s="1"/>
  <c r="N30" i="18"/>
  <c r="D6" i="21" s="1"/>
  <c r="AD30" i="32"/>
  <c r="C6" i="21" s="1"/>
  <c r="G40" i="32"/>
  <c r="G41" i="32" s="1"/>
  <c r="AE30" i="32"/>
  <c r="C7" i="21" s="1"/>
  <c r="E40" i="32"/>
  <c r="E41" i="32" s="1"/>
  <c r="G34" i="32"/>
  <c r="G35" i="32" s="1"/>
  <c r="E34" i="32"/>
  <c r="E35" i="32" s="1"/>
  <c r="F34" i="32"/>
  <c r="F35" i="32" s="1"/>
  <c r="F40" i="32"/>
  <c r="F41" i="32" s="1"/>
  <c r="E35" i="31"/>
  <c r="E36" i="31" s="1"/>
  <c r="F40" i="31"/>
  <c r="F41" i="31" s="1"/>
  <c r="E40" i="31"/>
  <c r="E41" i="31" s="1"/>
  <c r="G40" i="31"/>
  <c r="G41" i="31" s="1"/>
  <c r="F35" i="31"/>
  <c r="F36" i="31" s="1"/>
  <c r="G35" i="31"/>
  <c r="G36" i="31" s="1"/>
  <c r="Y30" i="30"/>
  <c r="D6" i="16" s="1"/>
  <c r="F36" i="30"/>
  <c r="D35" i="30"/>
  <c r="D36" i="30" s="1"/>
  <c r="F40" i="30"/>
  <c r="F41" i="30" s="1"/>
  <c r="D40" i="30"/>
  <c r="D41" i="30" s="1"/>
  <c r="G34" i="14"/>
  <c r="G39" i="14"/>
  <c r="T30" i="14"/>
  <c r="C6" i="16" s="1"/>
  <c r="U30" i="14"/>
  <c r="C7" i="16" s="1"/>
  <c r="E35" i="30"/>
  <c r="E36" i="30" s="1"/>
  <c r="E40" i="30"/>
  <c r="E41" i="30" s="1"/>
  <c r="F34" i="29"/>
  <c r="F35" i="29" s="1"/>
  <c r="D34" i="29"/>
  <c r="D35" i="29" s="1"/>
  <c r="F39" i="29"/>
  <c r="F40" i="29" s="1"/>
  <c r="E39" i="29"/>
  <c r="E40" i="29" s="1"/>
  <c r="X30" i="28"/>
  <c r="D6" i="12" s="1"/>
  <c r="W30" i="28"/>
  <c r="D5" i="12" s="1"/>
  <c r="D39" i="28"/>
  <c r="D40" i="28" s="1"/>
  <c r="F39" i="28"/>
  <c r="F40" i="28" s="1"/>
  <c r="D34" i="28"/>
  <c r="D35" i="28" s="1"/>
  <c r="E39" i="28"/>
  <c r="E40" i="28" s="1"/>
  <c r="E34" i="29"/>
  <c r="E35" i="29" s="1"/>
  <c r="D39" i="29"/>
  <c r="D40" i="29" s="1"/>
  <c r="P31" i="10"/>
  <c r="C6" i="12" s="1"/>
  <c r="O31" i="10"/>
  <c r="C5" i="12" s="1"/>
  <c r="E34" i="28"/>
  <c r="E35" i="28" s="1"/>
  <c r="F34" i="28"/>
  <c r="F35" i="28" s="1"/>
  <c r="F5" i="12" l="1"/>
  <c r="D6" i="25" s="1"/>
  <c r="F6" i="12"/>
  <c r="D7" i="25" s="1"/>
  <c r="D40" i="8" l="1"/>
  <c r="D34" i="8"/>
  <c r="Q30" i="8"/>
  <c r="P30" i="8"/>
  <c r="O30" i="8"/>
  <c r="N30" i="8"/>
  <c r="M30" i="8"/>
  <c r="L30" i="8"/>
  <c r="K30" i="8"/>
  <c r="J30" i="8"/>
  <c r="I30" i="8"/>
  <c r="H30" i="8"/>
  <c r="G30" i="8"/>
  <c r="F30" i="8"/>
  <c r="E30" i="8"/>
  <c r="D30" i="8"/>
  <c r="S29" i="8"/>
  <c r="R29" i="8"/>
  <c r="S28" i="8"/>
  <c r="R28" i="8"/>
  <c r="S27" i="8"/>
  <c r="R27" i="8"/>
  <c r="S26" i="8"/>
  <c r="R26" i="8"/>
  <c r="S25" i="8"/>
  <c r="R25" i="8"/>
  <c r="S24" i="8"/>
  <c r="R24" i="8"/>
  <c r="S23" i="8"/>
  <c r="R23" i="8"/>
  <c r="S22" i="8"/>
  <c r="R22" i="8"/>
  <c r="S21" i="8"/>
  <c r="R21" i="8"/>
  <c r="S20" i="8"/>
  <c r="R20" i="8"/>
  <c r="S19" i="8"/>
  <c r="R19" i="8"/>
  <c r="S18" i="8"/>
  <c r="R18" i="8"/>
  <c r="S17" i="8"/>
  <c r="R17" i="8"/>
  <c r="S16" i="8"/>
  <c r="R16" i="8"/>
  <c r="S15" i="8"/>
  <c r="R15" i="8"/>
  <c r="S14" i="8"/>
  <c r="R14" i="8"/>
  <c r="S13" i="8"/>
  <c r="R13" i="8"/>
  <c r="S12" i="8"/>
  <c r="R12" i="8"/>
  <c r="S11" i="8"/>
  <c r="R11" i="8"/>
  <c r="S10" i="8"/>
  <c r="R10" i="8"/>
  <c r="S9" i="8"/>
  <c r="R9" i="8"/>
  <c r="S8" i="8"/>
  <c r="R8" i="8"/>
  <c r="S7" i="8"/>
  <c r="R7" i="8"/>
  <c r="S6" i="8"/>
  <c r="R6" i="8"/>
  <c r="E32" i="2"/>
  <c r="F32" i="2"/>
  <c r="G32" i="2"/>
  <c r="H32" i="2"/>
  <c r="I32" i="2"/>
  <c r="J32" i="2"/>
  <c r="K32" i="2"/>
  <c r="L32" i="2"/>
  <c r="M32" i="2"/>
  <c r="N32" i="2"/>
  <c r="O32" i="2"/>
  <c r="D32" i="2"/>
  <c r="P9" i="2"/>
  <c r="Q9" i="2"/>
  <c r="P10" i="2"/>
  <c r="Q10" i="2"/>
  <c r="P11" i="2"/>
  <c r="Q11" i="2"/>
  <c r="P12" i="2"/>
  <c r="Q12" i="2"/>
  <c r="P13" i="2"/>
  <c r="Q13" i="2"/>
  <c r="P14" i="2"/>
  <c r="Q14" i="2"/>
  <c r="P15" i="2"/>
  <c r="Q15" i="2"/>
  <c r="P16" i="2"/>
  <c r="Q16" i="2"/>
  <c r="P17" i="2"/>
  <c r="Q17" i="2"/>
  <c r="P18" i="2"/>
  <c r="Q18" i="2"/>
  <c r="P19" i="2"/>
  <c r="Q19" i="2"/>
  <c r="P20" i="2"/>
  <c r="Q20" i="2"/>
  <c r="P21" i="2"/>
  <c r="Q21" i="2"/>
  <c r="P22" i="2"/>
  <c r="Q22" i="2"/>
  <c r="P23" i="2"/>
  <c r="Q23" i="2"/>
  <c r="P24" i="2"/>
  <c r="Q24" i="2"/>
  <c r="P25" i="2"/>
  <c r="Q25" i="2"/>
  <c r="P26" i="2"/>
  <c r="Q26" i="2"/>
  <c r="P27" i="2"/>
  <c r="Q27" i="2"/>
  <c r="P28" i="2"/>
  <c r="Q28" i="2"/>
  <c r="P29" i="2"/>
  <c r="Q29" i="2"/>
  <c r="P30" i="2"/>
  <c r="Q30" i="2"/>
  <c r="P31" i="2"/>
  <c r="Q31" i="2"/>
  <c r="Q8" i="2"/>
  <c r="P8" i="2"/>
  <c r="C38" i="23"/>
  <c r="R29" i="23"/>
  <c r="D7" i="24" s="1"/>
  <c r="Q29" i="23"/>
  <c r="D6" i="24" s="1"/>
  <c r="R28" i="23"/>
  <c r="Q28" i="23"/>
  <c r="R27" i="23"/>
  <c r="Q27" i="23"/>
  <c r="R26" i="23"/>
  <c r="Q26" i="23"/>
  <c r="R25" i="23"/>
  <c r="Q25" i="23"/>
  <c r="R24" i="23"/>
  <c r="Q24" i="23"/>
  <c r="R23" i="23"/>
  <c r="Q23" i="23"/>
  <c r="R22" i="23"/>
  <c r="Q22" i="23"/>
  <c r="R21" i="23"/>
  <c r="Q21" i="23"/>
  <c r="R20" i="23"/>
  <c r="Q20" i="23"/>
  <c r="R19" i="23"/>
  <c r="Q19" i="23"/>
  <c r="R18" i="23"/>
  <c r="Q18" i="23"/>
  <c r="R17" i="23"/>
  <c r="Q17" i="23"/>
  <c r="R16" i="23"/>
  <c r="Q16" i="23"/>
  <c r="R15" i="23"/>
  <c r="Q15" i="23"/>
  <c r="R14" i="23"/>
  <c r="Q14" i="23"/>
  <c r="R13" i="23"/>
  <c r="Q13" i="23"/>
  <c r="R12" i="23"/>
  <c r="Q12" i="23"/>
  <c r="R11" i="23"/>
  <c r="Q11" i="23"/>
  <c r="R10" i="23"/>
  <c r="Q10" i="23"/>
  <c r="R9" i="23"/>
  <c r="Q9" i="23"/>
  <c r="R8" i="23"/>
  <c r="Q8" i="23"/>
  <c r="R7" i="23"/>
  <c r="Q7" i="23"/>
  <c r="R6" i="23"/>
  <c r="Q6" i="23"/>
  <c r="R5" i="23"/>
  <c r="Q5" i="23"/>
  <c r="C40" i="22"/>
  <c r="AI31" i="22"/>
  <c r="C6" i="24" s="1"/>
  <c r="E6" i="24" s="1"/>
  <c r="G6" i="25" s="1"/>
  <c r="AJ31" i="22"/>
  <c r="C7" i="24" s="1"/>
  <c r="E7" i="24" s="1"/>
  <c r="G7" i="25" s="1"/>
  <c r="AJ30" i="22"/>
  <c r="AI30" i="22"/>
  <c r="AJ29" i="22"/>
  <c r="AI29" i="22"/>
  <c r="AJ28" i="22"/>
  <c r="AI28" i="22"/>
  <c r="AJ27" i="22"/>
  <c r="AI27" i="22"/>
  <c r="AJ26" i="22"/>
  <c r="AI26" i="22"/>
  <c r="AJ25" i="22"/>
  <c r="AI25" i="22"/>
  <c r="AJ24" i="22"/>
  <c r="AI24" i="22"/>
  <c r="AJ23" i="22"/>
  <c r="AI23" i="22"/>
  <c r="AJ22" i="22"/>
  <c r="AI22" i="22"/>
  <c r="AJ21" i="22"/>
  <c r="AI21" i="22"/>
  <c r="AJ20" i="22"/>
  <c r="AI20" i="22"/>
  <c r="AJ19" i="22"/>
  <c r="AI19" i="22"/>
  <c r="AJ18" i="22"/>
  <c r="AI18" i="22"/>
  <c r="AJ17" i="22"/>
  <c r="AI17" i="22"/>
  <c r="AJ16" i="22"/>
  <c r="AI16" i="22"/>
  <c r="AJ15" i="22"/>
  <c r="AI15" i="22"/>
  <c r="AJ14" i="22"/>
  <c r="AI14" i="22"/>
  <c r="AJ13" i="22"/>
  <c r="AI13" i="22"/>
  <c r="AJ12" i="22"/>
  <c r="AI12" i="22"/>
  <c r="AJ11" i="22"/>
  <c r="AI11" i="22"/>
  <c r="AJ10" i="22"/>
  <c r="AI10" i="22"/>
  <c r="AJ9" i="22"/>
  <c r="AI9" i="22"/>
  <c r="AJ8" i="22"/>
  <c r="AI8" i="22"/>
  <c r="F35" i="22" s="1"/>
  <c r="F36" i="22" s="1"/>
  <c r="AJ7" i="22"/>
  <c r="F40" i="22" s="1"/>
  <c r="F41" i="22" s="1"/>
  <c r="AI7" i="22"/>
  <c r="K39" i="20"/>
  <c r="C39" i="20"/>
  <c r="K35" i="20"/>
  <c r="N29" i="20"/>
  <c r="M29" i="20"/>
  <c r="H29" i="20"/>
  <c r="G29" i="20"/>
  <c r="N28" i="20"/>
  <c r="M28" i="20"/>
  <c r="H28" i="20"/>
  <c r="G28" i="20"/>
  <c r="N27" i="20"/>
  <c r="M27" i="20"/>
  <c r="H27" i="20"/>
  <c r="G27" i="20"/>
  <c r="N26" i="20"/>
  <c r="M26" i="20"/>
  <c r="H26" i="20"/>
  <c r="G26" i="20"/>
  <c r="N25" i="20"/>
  <c r="M25" i="20"/>
  <c r="H25" i="20"/>
  <c r="G25" i="20"/>
  <c r="N24" i="20"/>
  <c r="M24" i="20"/>
  <c r="H24" i="20"/>
  <c r="G24" i="20"/>
  <c r="N23" i="20"/>
  <c r="M23" i="20"/>
  <c r="H23" i="20"/>
  <c r="G23" i="20"/>
  <c r="N22" i="20"/>
  <c r="M22" i="20"/>
  <c r="H22" i="20"/>
  <c r="G22" i="20"/>
  <c r="N21" i="20"/>
  <c r="M21" i="20"/>
  <c r="H21" i="20"/>
  <c r="G21" i="20"/>
  <c r="N20" i="20"/>
  <c r="M20" i="20"/>
  <c r="H20" i="20"/>
  <c r="G20" i="20"/>
  <c r="N19" i="20"/>
  <c r="M19" i="20"/>
  <c r="H19" i="20"/>
  <c r="G19" i="20"/>
  <c r="N18" i="20"/>
  <c r="M18" i="20"/>
  <c r="H18" i="20"/>
  <c r="G18" i="20"/>
  <c r="N17" i="20"/>
  <c r="M17" i="20"/>
  <c r="H17" i="20"/>
  <c r="G17" i="20"/>
  <c r="N16" i="20"/>
  <c r="M16" i="20"/>
  <c r="H16" i="20"/>
  <c r="G16" i="20"/>
  <c r="N15" i="20"/>
  <c r="M15" i="20"/>
  <c r="H15" i="20"/>
  <c r="G15" i="20"/>
  <c r="N14" i="20"/>
  <c r="M14" i="20"/>
  <c r="H14" i="20"/>
  <c r="G14" i="20"/>
  <c r="N13" i="20"/>
  <c r="M13" i="20"/>
  <c r="H13" i="20"/>
  <c r="G13" i="20"/>
  <c r="N12" i="20"/>
  <c r="M12" i="20"/>
  <c r="H12" i="20"/>
  <c r="G12" i="20"/>
  <c r="N11" i="20"/>
  <c r="M11" i="20"/>
  <c r="H11" i="20"/>
  <c r="G11" i="20"/>
  <c r="N10" i="20"/>
  <c r="M10" i="20"/>
  <c r="H10" i="20"/>
  <c r="G10" i="20"/>
  <c r="N9" i="20"/>
  <c r="M9" i="20"/>
  <c r="H9" i="20"/>
  <c r="G9" i="20"/>
  <c r="N8" i="20"/>
  <c r="M8" i="20"/>
  <c r="H8" i="20"/>
  <c r="G8" i="20"/>
  <c r="N7" i="20"/>
  <c r="M7" i="20"/>
  <c r="H7" i="20"/>
  <c r="G7" i="20"/>
  <c r="N6" i="20"/>
  <c r="M6" i="20"/>
  <c r="H6" i="20"/>
  <c r="E39" i="20" s="1"/>
  <c r="E40" i="20" s="1"/>
  <c r="G6" i="20"/>
  <c r="E35" i="20" s="1"/>
  <c r="E36" i="20" s="1"/>
  <c r="D39" i="19"/>
  <c r="AC29" i="19"/>
  <c r="AB29" i="19"/>
  <c r="AC28" i="19"/>
  <c r="AB28" i="19"/>
  <c r="AC27" i="19"/>
  <c r="AB27" i="19"/>
  <c r="AC26" i="19"/>
  <c r="AB26" i="19"/>
  <c r="AC25" i="19"/>
  <c r="AB25" i="19"/>
  <c r="AC24" i="19"/>
  <c r="AB24" i="19"/>
  <c r="AC23" i="19"/>
  <c r="AB23" i="19"/>
  <c r="AC22" i="19"/>
  <c r="AB22" i="19"/>
  <c r="AC21" i="19"/>
  <c r="AB21" i="19"/>
  <c r="AC20" i="19"/>
  <c r="AB20" i="19"/>
  <c r="AC19" i="19"/>
  <c r="AB19" i="19"/>
  <c r="AC18" i="19"/>
  <c r="AB18" i="19"/>
  <c r="AC17" i="19"/>
  <c r="AB17" i="19"/>
  <c r="AC16" i="19"/>
  <c r="AB16" i="19"/>
  <c r="AC15" i="19"/>
  <c r="AB15" i="19"/>
  <c r="AC14" i="19"/>
  <c r="AB14" i="19"/>
  <c r="AC13" i="19"/>
  <c r="AB13" i="19"/>
  <c r="AC12" i="19"/>
  <c r="AB12" i="19"/>
  <c r="AC11" i="19"/>
  <c r="AB11" i="19"/>
  <c r="AC10" i="19"/>
  <c r="AB10" i="19"/>
  <c r="AC9" i="19"/>
  <c r="AB9" i="19"/>
  <c r="AC8" i="19"/>
  <c r="AB8" i="19"/>
  <c r="AC7" i="19"/>
  <c r="AB7" i="19"/>
  <c r="AC6" i="19"/>
  <c r="AB6" i="19"/>
  <c r="F34" i="18"/>
  <c r="F35" i="18" s="1"/>
  <c r="C42" i="17"/>
  <c r="AD32" i="17"/>
  <c r="B7" i="21" s="1"/>
  <c r="AC32" i="17"/>
  <c r="B6" i="21" s="1"/>
  <c r="AD31" i="17"/>
  <c r="AC31" i="17"/>
  <c r="AD30" i="17"/>
  <c r="AC30" i="17"/>
  <c r="AD29" i="17"/>
  <c r="AC29" i="17"/>
  <c r="AD28" i="17"/>
  <c r="AC28" i="17"/>
  <c r="AD27" i="17"/>
  <c r="AC27" i="17"/>
  <c r="AD26" i="17"/>
  <c r="AC26" i="17"/>
  <c r="AD25" i="17"/>
  <c r="AC25" i="17"/>
  <c r="AD24" i="17"/>
  <c r="AC24" i="17"/>
  <c r="AD23" i="17"/>
  <c r="AC23" i="17"/>
  <c r="AD22" i="17"/>
  <c r="AC22" i="17"/>
  <c r="AD21" i="17"/>
  <c r="AC21" i="17"/>
  <c r="AD20" i="17"/>
  <c r="AC20" i="17"/>
  <c r="AD19" i="17"/>
  <c r="AC19" i="17"/>
  <c r="AD18" i="17"/>
  <c r="AC18" i="17"/>
  <c r="AD17" i="17"/>
  <c r="AC17" i="17"/>
  <c r="AD16" i="17"/>
  <c r="AC16" i="17"/>
  <c r="AD15" i="17"/>
  <c r="AC15" i="17"/>
  <c r="AD14" i="17"/>
  <c r="AC14" i="17"/>
  <c r="AD13" i="17"/>
  <c r="AC13" i="17"/>
  <c r="AD12" i="17"/>
  <c r="AC12" i="17"/>
  <c r="AD11" i="17"/>
  <c r="AC11" i="17"/>
  <c r="AD10" i="17"/>
  <c r="AC10" i="17"/>
  <c r="AD9" i="17"/>
  <c r="AC9" i="17"/>
  <c r="AD8" i="17"/>
  <c r="AC8" i="17"/>
  <c r="D40" i="15"/>
  <c r="Y30" i="15"/>
  <c r="X30" i="15"/>
  <c r="Y29" i="15"/>
  <c r="X29" i="15"/>
  <c r="Y28" i="15"/>
  <c r="X28" i="15"/>
  <c r="Y27" i="15"/>
  <c r="X27" i="15"/>
  <c r="Y26" i="15"/>
  <c r="X26" i="15"/>
  <c r="Y25" i="15"/>
  <c r="X25" i="15"/>
  <c r="Y24" i="15"/>
  <c r="X24" i="15"/>
  <c r="Y23" i="15"/>
  <c r="X23" i="15"/>
  <c r="Y22" i="15"/>
  <c r="X22" i="15"/>
  <c r="Y21" i="15"/>
  <c r="X21" i="15"/>
  <c r="Y20" i="15"/>
  <c r="X20" i="15"/>
  <c r="Y19" i="15"/>
  <c r="X19" i="15"/>
  <c r="Y18" i="15"/>
  <c r="X18" i="15"/>
  <c r="Y17" i="15"/>
  <c r="X17" i="15"/>
  <c r="Y16" i="15"/>
  <c r="X16" i="15"/>
  <c r="Y15" i="15"/>
  <c r="X15" i="15"/>
  <c r="Y14" i="15"/>
  <c r="X14" i="15"/>
  <c r="Y13" i="15"/>
  <c r="X13" i="15"/>
  <c r="Y12" i="15"/>
  <c r="X12" i="15"/>
  <c r="Y11" i="15"/>
  <c r="X11" i="15"/>
  <c r="Y10" i="15"/>
  <c r="X10" i="15"/>
  <c r="Y9" i="15"/>
  <c r="X9" i="15"/>
  <c r="Y8" i="15"/>
  <c r="X8" i="15"/>
  <c r="Y7" i="15"/>
  <c r="X7" i="15"/>
  <c r="D39" i="14"/>
  <c r="G40" i="14" s="1"/>
  <c r="G35" i="14"/>
  <c r="E39" i="14"/>
  <c r="E34" i="14"/>
  <c r="E35" i="14" s="1"/>
  <c r="D40" i="13"/>
  <c r="AG31" i="13"/>
  <c r="AF31" i="13"/>
  <c r="AE31" i="13"/>
  <c r="AD31" i="13"/>
  <c r="AC31" i="13"/>
  <c r="AB31" i="13"/>
  <c r="AA31" i="13"/>
  <c r="Z31" i="13"/>
  <c r="Y31" i="13"/>
  <c r="X31" i="13"/>
  <c r="W31" i="13"/>
  <c r="V31" i="13"/>
  <c r="U31" i="13"/>
  <c r="T31" i="13"/>
  <c r="S31" i="13"/>
  <c r="R31" i="13"/>
  <c r="Q31" i="13"/>
  <c r="P31" i="13"/>
  <c r="O31" i="13"/>
  <c r="N31" i="13"/>
  <c r="M31" i="13"/>
  <c r="L31" i="13"/>
  <c r="K31" i="13"/>
  <c r="J31" i="13"/>
  <c r="I31" i="13"/>
  <c r="H31" i="13"/>
  <c r="G31" i="13"/>
  <c r="F31" i="13"/>
  <c r="E31" i="13"/>
  <c r="AI30" i="13"/>
  <c r="AH30" i="13"/>
  <c r="AI29" i="13"/>
  <c r="AH29" i="13"/>
  <c r="AI28" i="13"/>
  <c r="AH28" i="13"/>
  <c r="AI27" i="13"/>
  <c r="AH27" i="13"/>
  <c r="AI26" i="13"/>
  <c r="AH26" i="13"/>
  <c r="AI25" i="13"/>
  <c r="AH25" i="13"/>
  <c r="AI24" i="13"/>
  <c r="AH24" i="13"/>
  <c r="AI23" i="13"/>
  <c r="AH23" i="13"/>
  <c r="AI22" i="13"/>
  <c r="AH22" i="13"/>
  <c r="AI21" i="13"/>
  <c r="AH21" i="13"/>
  <c r="AI20" i="13"/>
  <c r="AH20" i="13"/>
  <c r="AI19" i="13"/>
  <c r="AH19" i="13"/>
  <c r="AI18" i="13"/>
  <c r="AH18" i="13"/>
  <c r="AI17" i="13"/>
  <c r="AH17" i="13"/>
  <c r="AI16" i="13"/>
  <c r="AH16" i="13"/>
  <c r="AI15" i="13"/>
  <c r="AH15" i="13"/>
  <c r="AI14" i="13"/>
  <c r="AH14" i="13"/>
  <c r="AI13" i="13"/>
  <c r="AH13" i="13"/>
  <c r="AI12" i="13"/>
  <c r="AH12" i="13"/>
  <c r="AI11" i="13"/>
  <c r="AH11" i="13"/>
  <c r="AI10" i="13"/>
  <c r="AH10" i="13"/>
  <c r="AI9" i="13"/>
  <c r="AH9" i="13"/>
  <c r="AI8" i="13"/>
  <c r="AH8" i="13"/>
  <c r="E35" i="13" s="1"/>
  <c r="E36" i="13" s="1"/>
  <c r="AI7" i="13"/>
  <c r="AH7" i="13"/>
  <c r="C40" i="10"/>
  <c r="F35" i="10"/>
  <c r="F36" i="10" s="1"/>
  <c r="F40" i="10"/>
  <c r="F41" i="10" s="1"/>
  <c r="D36" i="10"/>
  <c r="N35" i="20" l="1"/>
  <c r="N36" i="20" s="1"/>
  <c r="M35" i="20"/>
  <c r="M36" i="20" s="1"/>
  <c r="L35" i="20"/>
  <c r="L36" i="20" s="1"/>
  <c r="N39" i="20"/>
  <c r="N40" i="20" s="1"/>
  <c r="L39" i="20"/>
  <c r="L40" i="20" s="1"/>
  <c r="M39" i="20"/>
  <c r="M40" i="20" s="1"/>
  <c r="F39" i="20"/>
  <c r="F40" i="20" s="1"/>
  <c r="E35" i="15"/>
  <c r="E36" i="15" s="1"/>
  <c r="G34" i="19"/>
  <c r="G35" i="19" s="1"/>
  <c r="F35" i="20"/>
  <c r="F36" i="20" s="1"/>
  <c r="E40" i="13"/>
  <c r="E41" i="13" s="1"/>
  <c r="F33" i="23"/>
  <c r="F34" i="23" s="1"/>
  <c r="D38" i="23"/>
  <c r="D39" i="23" s="1"/>
  <c r="F38" i="23"/>
  <c r="F39" i="23" s="1"/>
  <c r="D33" i="23"/>
  <c r="D34" i="23" s="1"/>
  <c r="D35" i="22"/>
  <c r="D36" i="22" s="1"/>
  <c r="E39" i="19"/>
  <c r="E40" i="19" s="1"/>
  <c r="E34" i="19"/>
  <c r="E35" i="19" s="1"/>
  <c r="G39" i="18"/>
  <c r="G40" i="18" s="1"/>
  <c r="E35" i="18"/>
  <c r="G34" i="18"/>
  <c r="G35" i="18" s="1"/>
  <c r="E39" i="18"/>
  <c r="E40" i="18" s="1"/>
  <c r="D42" i="17"/>
  <c r="D43" i="17" s="1"/>
  <c r="D37" i="17"/>
  <c r="D38" i="17" s="1"/>
  <c r="F42" i="17"/>
  <c r="F43" i="17" s="1"/>
  <c r="F37" i="17"/>
  <c r="F38" i="17" s="1"/>
  <c r="G40" i="15"/>
  <c r="G41" i="15" s="1"/>
  <c r="G35" i="15"/>
  <c r="G36" i="15" s="1"/>
  <c r="X31" i="15"/>
  <c r="E6" i="16" s="1"/>
  <c r="Y31" i="15"/>
  <c r="E7" i="16" s="1"/>
  <c r="E40" i="14"/>
  <c r="AH31" i="13"/>
  <c r="B6" i="16" s="1"/>
  <c r="F35" i="13"/>
  <c r="F36" i="13" s="1"/>
  <c r="AI31" i="13"/>
  <c r="B7" i="16" s="1"/>
  <c r="G7" i="16" s="1"/>
  <c r="E7" i="25" s="1"/>
  <c r="F40" i="8"/>
  <c r="F41" i="8" s="1"/>
  <c r="E40" i="8"/>
  <c r="E41" i="8" s="1"/>
  <c r="R30" i="8"/>
  <c r="E5" i="7" s="1"/>
  <c r="G34" i="8"/>
  <c r="G35" i="8" s="1"/>
  <c r="G40" i="8"/>
  <c r="G41" i="8" s="1"/>
  <c r="S30" i="8"/>
  <c r="E6" i="7" s="1"/>
  <c r="E34" i="8"/>
  <c r="E35" i="8" s="1"/>
  <c r="F34" i="8"/>
  <c r="F35" i="8" s="1"/>
  <c r="G37" i="2"/>
  <c r="G43" i="2"/>
  <c r="E43" i="2"/>
  <c r="E37" i="2"/>
  <c r="F37" i="2"/>
  <c r="F43" i="2"/>
  <c r="E33" i="23"/>
  <c r="E34" i="23" s="1"/>
  <c r="E38" i="23"/>
  <c r="E39" i="23" s="1"/>
  <c r="D40" i="22"/>
  <c r="D41" i="22" s="1"/>
  <c r="E35" i="22"/>
  <c r="E36" i="22" s="1"/>
  <c r="E40" i="22"/>
  <c r="E41" i="22" s="1"/>
  <c r="H7" i="21"/>
  <c r="F7" i="25" s="1"/>
  <c r="H6" i="21"/>
  <c r="F6" i="25" s="1"/>
  <c r="D39" i="20"/>
  <c r="D40" i="20" s="1"/>
  <c r="D35" i="20"/>
  <c r="D36" i="20" s="1"/>
  <c r="F34" i="19"/>
  <c r="F35" i="19" s="1"/>
  <c r="F39" i="19"/>
  <c r="F40" i="19" s="1"/>
  <c r="G39" i="19"/>
  <c r="G40" i="19" s="1"/>
  <c r="F39" i="18"/>
  <c r="F40" i="18" s="1"/>
  <c r="E42" i="17"/>
  <c r="E43" i="17" s="1"/>
  <c r="E37" i="17"/>
  <c r="E38" i="17" s="1"/>
  <c r="F35" i="15"/>
  <c r="F36" i="15" s="1"/>
  <c r="E40" i="15"/>
  <c r="E41" i="15" s="1"/>
  <c r="F40" i="15"/>
  <c r="F41" i="15" s="1"/>
  <c r="F34" i="14"/>
  <c r="F35" i="14" s="1"/>
  <c r="F39" i="14"/>
  <c r="F40" i="14" s="1"/>
  <c r="G35" i="13"/>
  <c r="G36" i="13" s="1"/>
  <c r="F40" i="13"/>
  <c r="F41" i="13" s="1"/>
  <c r="G40" i="13"/>
  <c r="G41" i="13" s="1"/>
  <c r="E35" i="10"/>
  <c r="E36" i="10" s="1"/>
  <c r="D40" i="10"/>
  <c r="D41" i="10" s="1"/>
  <c r="E40" i="10"/>
  <c r="E41" i="10" s="1"/>
  <c r="G6" i="16" l="1"/>
  <c r="E6" i="25" s="1"/>
  <c r="D83" i="8"/>
  <c r="D78" i="8"/>
  <c r="Q74" i="8"/>
  <c r="P74" i="8"/>
  <c r="O74" i="8"/>
  <c r="N74" i="8"/>
  <c r="M74" i="8"/>
  <c r="L74" i="8"/>
  <c r="K74" i="8"/>
  <c r="J74" i="8"/>
  <c r="I74" i="8"/>
  <c r="H74" i="8"/>
  <c r="G74" i="8"/>
  <c r="F74" i="8"/>
  <c r="E74" i="8"/>
  <c r="D74" i="8"/>
  <c r="S73" i="8"/>
  <c r="R73" i="8"/>
  <c r="S72" i="8"/>
  <c r="R72" i="8"/>
  <c r="S71" i="8"/>
  <c r="R71" i="8"/>
  <c r="S70" i="8"/>
  <c r="R70" i="8"/>
  <c r="S69" i="8"/>
  <c r="R69" i="8"/>
  <c r="S68" i="8"/>
  <c r="R68" i="8"/>
  <c r="S67" i="8"/>
  <c r="R67" i="8"/>
  <c r="S66" i="8"/>
  <c r="R66" i="8"/>
  <c r="S65" i="8"/>
  <c r="R65" i="8"/>
  <c r="S64" i="8"/>
  <c r="R64" i="8"/>
  <c r="S63" i="8"/>
  <c r="R63" i="8"/>
  <c r="S62" i="8"/>
  <c r="R62" i="8"/>
  <c r="S61" i="8"/>
  <c r="R61" i="8"/>
  <c r="S60" i="8"/>
  <c r="R60" i="8"/>
  <c r="S59" i="8"/>
  <c r="R59" i="8"/>
  <c r="S58" i="8"/>
  <c r="R58" i="8"/>
  <c r="S57" i="8"/>
  <c r="R57" i="8"/>
  <c r="S56" i="8"/>
  <c r="R56" i="8"/>
  <c r="S55" i="8"/>
  <c r="R55" i="8"/>
  <c r="S54" i="8"/>
  <c r="R54" i="8"/>
  <c r="S53" i="8"/>
  <c r="R53" i="8"/>
  <c r="S52" i="8"/>
  <c r="R52" i="8"/>
  <c r="S51" i="8"/>
  <c r="R51" i="8"/>
  <c r="S50" i="8"/>
  <c r="R50" i="8"/>
  <c r="E83" i="8" l="1"/>
  <c r="E84" i="8" s="1"/>
  <c r="G78" i="8"/>
  <c r="G79" i="8" s="1"/>
  <c r="S74" i="8"/>
  <c r="F6" i="7" s="1"/>
  <c r="G83" i="8"/>
  <c r="G84" i="8" s="1"/>
  <c r="E78" i="8"/>
  <c r="E79" i="8" s="1"/>
  <c r="R74" i="8"/>
  <c r="F5" i="7" s="1"/>
  <c r="F78" i="8"/>
  <c r="F79" i="8" s="1"/>
  <c r="P32" i="2"/>
  <c r="C5" i="7" s="1"/>
  <c r="Q32" i="2"/>
  <c r="C6" i="7" s="1"/>
  <c r="F38" i="2"/>
  <c r="F44" i="2"/>
  <c r="E38" i="2"/>
  <c r="G44" i="2"/>
  <c r="E44" i="2"/>
  <c r="G38" i="2"/>
  <c r="F83" i="8"/>
  <c r="F84" i="8" s="1"/>
  <c r="G5" i="7" l="1"/>
  <c r="G6" i="7"/>
  <c r="C6" i="25" l="1"/>
  <c r="H6" i="25" s="1"/>
  <c r="C7" i="25"/>
  <c r="H7" i="25" s="1"/>
</calcChain>
</file>

<file path=xl/sharedStrings.xml><?xml version="1.0" encoding="utf-8"?>
<sst xmlns="http://schemas.openxmlformats.org/spreadsheetml/2006/main" count="1213" uniqueCount="375">
  <si>
    <t>Муниципальное автономное дошкольное образовательное учреждение</t>
  </si>
  <si>
    <t>детский сад комбинированного вида №24 "Березка" г. Белебея</t>
  </si>
  <si>
    <t>муниципального района Белебеевский район Республики Башкортостан</t>
  </si>
  <si>
    <t>Диагностика индивидуального развития детей  4 - 5 лет</t>
  </si>
  <si>
    <t>20__-20___ учебный год</t>
  </si>
  <si>
    <t>Приказ Министерства просвещения РФ от 25.11.2022г.</t>
  </si>
  <si>
    <t>Педагоги:</t>
  </si>
  <si>
    <t>Воспитатель:</t>
  </si>
  <si>
    <t>Музыкальный руководитель:</t>
  </si>
  <si>
    <t>Образовательная область «Социально-коммуникативное развитие»</t>
  </si>
  <si>
    <t>№п/п</t>
  </si>
  <si>
    <t>ФИ ребенка</t>
  </si>
  <si>
    <t xml:space="preserve">среднее значение </t>
  </si>
  <si>
    <t>н.г.</t>
  </si>
  <si>
    <t>к.г.</t>
  </si>
  <si>
    <t>Иванов</t>
  </si>
  <si>
    <t>Петров</t>
  </si>
  <si>
    <t>Сидоров</t>
  </si>
  <si>
    <t>среднее значение:</t>
  </si>
  <si>
    <t>начало года</t>
  </si>
  <si>
    <t>всего</t>
  </si>
  <si>
    <t>норма</t>
  </si>
  <si>
    <t>ниже нормы</t>
  </si>
  <si>
    <t xml:space="preserve">низкий </t>
  </si>
  <si>
    <t>количество детей</t>
  </si>
  <si>
    <t>%</t>
  </si>
  <si>
    <t>конец года</t>
  </si>
  <si>
    <t>Может опознать специальный транспорт</t>
  </si>
  <si>
    <t>Знает и называет некоторые дорожные знаки («Дети», «Пешеходный переход»)</t>
  </si>
  <si>
    <t>Самостоятелен в самообслуживании</t>
  </si>
  <si>
    <t>Знает правила безопасного поведения                                                        и стремится их выполнять</t>
  </si>
  <si>
    <t>в быту</t>
  </si>
  <si>
    <t>на улице</t>
  </si>
  <si>
    <t>в природе</t>
  </si>
  <si>
    <t>с незнакомыми людьми</t>
  </si>
  <si>
    <t>Средний балл/уровень (итоговый)</t>
  </si>
  <si>
    <t>начало</t>
  </si>
  <si>
    <t>конец</t>
  </si>
  <si>
    <t>ВЫВОДЫ:</t>
  </si>
  <si>
    <t>Начало учебного года:</t>
  </si>
  <si>
    <t>Конец учебного года:</t>
  </si>
  <si>
    <t>В соответствии с Федеральной образовательной программой дошкольного образования</t>
  </si>
  <si>
    <t>Образовательная область «Познавательное развитие»</t>
  </si>
  <si>
    <t>Называет свойства и качества предметов, особенности объектов природы, обследовательские действия</t>
  </si>
  <si>
    <r>
      <rPr>
        <sz val="12"/>
        <color theme="1"/>
        <rFont val="Times New Roman"/>
        <family val="1"/>
        <charset val="204"/>
      </rPr>
      <t xml:space="preserve">Может объединять предметы и объекты в видовые категории с указанием характерных признаков </t>
    </r>
    <r>
      <rPr>
        <i/>
        <sz val="12"/>
        <color theme="1"/>
        <rFont val="Times New Roman"/>
        <family val="1"/>
        <charset val="204"/>
      </rPr>
      <t>(животные, одежда, обувь, мебель, посуда, деревья)</t>
    </r>
  </si>
  <si>
    <t>Стремится самостоятельно ухаживать за растениямии животными, беречь их</t>
  </si>
  <si>
    <t>Ориентируется в пространстве (на себе, на другом человеке, от предмета, на плоскости)</t>
  </si>
  <si>
    <t>Владеет навыком счета в прямом порядке до 5</t>
  </si>
  <si>
    <t>Пересчитывает предметы и отсчитывает их по образцу и названному числу</t>
  </si>
  <si>
    <t>Умеет группировать предметы по цвету, размеру, форме, назначению</t>
  </si>
  <si>
    <r>
      <rPr>
        <sz val="12"/>
        <color theme="1"/>
        <rFont val="Times New Roman"/>
        <family val="1"/>
        <charset val="204"/>
      </rPr>
      <t xml:space="preserve">Различает части суток, знает их последовательность, понимает временную последовательность - </t>
    </r>
    <r>
      <rPr>
        <i/>
        <sz val="12"/>
        <color theme="1"/>
        <rFont val="Times New Roman"/>
        <family val="1"/>
        <charset val="204"/>
      </rPr>
      <t>"вчера, сегодня, завтра"</t>
    </r>
  </si>
  <si>
    <t>Умеет сравнивать предметы по форме и величине</t>
  </si>
  <si>
    <r>
      <rPr>
        <sz val="12"/>
        <color theme="1"/>
        <rFont val="Times New Roman"/>
        <family val="1"/>
        <charset val="204"/>
      </rPr>
      <t xml:space="preserve">Умеет определять пространственные отношения - </t>
    </r>
    <r>
      <rPr>
        <i/>
        <sz val="12"/>
        <color theme="1"/>
        <rFont val="Times New Roman"/>
        <family val="1"/>
        <charset val="204"/>
      </rPr>
      <t>вперед, назад, вниз, налево, направо</t>
    </r>
  </si>
  <si>
    <t>Различает круг, квадрат, треугольник, прямоугольник</t>
  </si>
  <si>
    <t>количественного счета</t>
  </si>
  <si>
    <t>порядкового счета</t>
  </si>
  <si>
    <t>Обобщение результатов педагогической диагностики по направлениям                                               ОО «Познавательное развитие»</t>
  </si>
  <si>
    <t>Средний уровень речевого развития</t>
  </si>
  <si>
    <t>Образовательная область «Речевое развитие»</t>
  </si>
  <si>
    <t>Правильно использует в речи существительные, обозначающие  названия частей и деталей предметов</t>
  </si>
  <si>
    <t>Использует в речи названия предметов и материалов, из которых они изготовлены</t>
  </si>
  <si>
    <t>Понимает и использует прилагательные, обозначающие свойства предметов</t>
  </si>
  <si>
    <t>Употребляет слова, обозначающие некоторые родовые и видовые обобщения, признаки</t>
  </si>
  <si>
    <t>Использует в речи</t>
  </si>
  <si>
    <t>Активен в разговоре, использует разные типы реплик и простые формы объяснительной речи, речевые контакты более длительные и активные</t>
  </si>
  <si>
    <t>Использует обобщающие слова</t>
  </si>
  <si>
    <t>вкусовые качества</t>
  </si>
  <si>
    <t>цветовые оттенки</t>
  </si>
  <si>
    <t>названия предметов и материалов, из которых они изготовлены</t>
  </si>
  <si>
    <t>названия живых существ и сред их обитания</t>
  </si>
  <si>
    <t>слова, обозначающие части предметов, объектов и явлений природы, их свойства и качества</t>
  </si>
  <si>
    <t>наиболее употребительные глаголы</t>
  </si>
  <si>
    <t>игрушки</t>
  </si>
  <si>
    <t>фрукты</t>
  </si>
  <si>
    <t>домашние животные</t>
  </si>
  <si>
    <t>Образует и использует в речи существительные</t>
  </si>
  <si>
    <t>Употребляет формы повелительного наклонения глаголов</t>
  </si>
  <si>
    <t>Использует простые сложносочиненные и сложноподчиненные предложения</t>
  </si>
  <si>
    <r>
      <rPr>
        <sz val="12"/>
        <color theme="1"/>
        <rFont val="Times New Roman"/>
        <family val="1"/>
        <charset val="204"/>
      </rPr>
      <t xml:space="preserve">Правильно понимает и употребляет предлоги с пространственными значениями </t>
    </r>
    <r>
      <rPr>
        <i/>
        <sz val="12"/>
        <color theme="1"/>
        <rFont val="Times New Roman"/>
        <family val="1"/>
        <charset val="204"/>
      </rPr>
      <t>(в. под, между, около)</t>
    </r>
  </si>
  <si>
    <t>Вступает в диалог и продуктивно его поддерживает</t>
  </si>
  <si>
    <t>Может пересказывать небольшие сказки и рассказы, знакомые детям и вновь прочитанные</t>
  </si>
  <si>
    <t>Умеет составлять по образцу небольшие рассказы</t>
  </si>
  <si>
    <t>Использует формы речевого этикета</t>
  </si>
  <si>
    <t>Умеет вступить, поддержать и завершить общение</t>
  </si>
  <si>
    <t>множественного числа</t>
  </si>
  <si>
    <t>в Именительном и Родительном падежах</t>
  </si>
  <si>
    <t>множественного числа в Родительном падеже</t>
  </si>
  <si>
    <t>слушает собеседника до конца</t>
  </si>
  <si>
    <t>задает вопросы по теме диалога</t>
  </si>
  <si>
    <t>отвечает на вопрсы полно или кратко в зависимости от контекста</t>
  </si>
  <si>
    <t>о предмете</t>
  </si>
  <si>
    <t>игрушке</t>
  </si>
  <si>
    <t>по содержанию сюжетной картины</t>
  </si>
  <si>
    <t>при ответе по телефону</t>
  </si>
  <si>
    <t>при вступлении в разговор с незнакомыми людьми</t>
  </si>
  <si>
    <t>при встрече гостей</t>
  </si>
  <si>
    <t>Понимает значение термина "слово", "звук" и правильно употребляет в общении и в речевых играх</t>
  </si>
  <si>
    <r>
      <rPr>
        <sz val="12"/>
        <color rgb="FF000000"/>
        <rFont val="Times New Roman"/>
        <family val="1"/>
        <charset val="204"/>
      </rPr>
      <t xml:space="preserve">Может различать на слух </t>
    </r>
    <r>
      <rPr>
        <i/>
        <sz val="12"/>
        <color rgb="FF000000"/>
        <rFont val="Times New Roman"/>
        <family val="1"/>
        <charset val="204"/>
      </rPr>
      <t>(без выделения терминов)</t>
    </r>
  </si>
  <si>
    <t>Умеет различать на слух длинные    и короткие слова</t>
  </si>
  <si>
    <t>Определяет и изолированно произносит первый звук в слове</t>
  </si>
  <si>
    <r>
      <rPr>
        <sz val="12"/>
        <color theme="1"/>
        <rFont val="Times New Roman"/>
        <family val="1"/>
        <charset val="204"/>
      </rPr>
      <t xml:space="preserve">Может назвать слова с заданным звуком </t>
    </r>
    <r>
      <rPr>
        <i/>
        <sz val="12"/>
        <color theme="1"/>
        <rFont val="Times New Roman"/>
        <family val="1"/>
        <charset val="204"/>
      </rPr>
      <t>(в первой позиции)</t>
    </r>
  </si>
  <si>
    <t>Может выделять голосом звук в слове</t>
  </si>
  <si>
    <t>Большинство звуков произносит правильно</t>
  </si>
  <si>
    <t>Позьзуется средствами эмоциональной и речевой выразительности</t>
  </si>
  <si>
    <t>твердые согласные</t>
  </si>
  <si>
    <t>мягкие согласные</t>
  </si>
  <si>
    <t xml:space="preserve">произносить заданный звук протяжно, громче, четче, чем он произносится обычно </t>
  </si>
  <si>
    <t>называть изолированно</t>
  </si>
  <si>
    <t>Развитие словаря</t>
  </si>
  <si>
    <t>Совершенствование граммат ического строя речи</t>
  </si>
  <si>
    <t>Образовательная область «Художественно-эстетическое развитие»</t>
  </si>
  <si>
    <t>НАПРАВЛЕНИЕ I. ПРИОБЩЕНИЕ К ИСКУССТВУ.</t>
  </si>
  <si>
    <r>
      <rPr>
        <sz val="12"/>
        <color theme="1"/>
        <rFont val="Times New Roman"/>
        <family val="1"/>
        <charset val="204"/>
      </rPr>
      <t xml:space="preserve">Знает и называет творческие профессии </t>
    </r>
    <r>
      <rPr>
        <i/>
        <sz val="12"/>
        <color theme="1"/>
        <rFont val="Times New Roman"/>
        <family val="1"/>
        <charset val="204"/>
      </rPr>
      <t>(артист, художник, композитор, писатель)</t>
    </r>
  </si>
  <si>
    <t>Узнает и называет предметы и явления прирды, окружающей действительности                                     в художественных образах:</t>
  </si>
  <si>
    <t>Умеет различать жанры и виды искусства</t>
  </si>
  <si>
    <t>Выделяет и называет основные средства выразительности (цвет, форма, жест, звук) и создает свои художественные образы</t>
  </si>
  <si>
    <t>литература</t>
  </si>
  <si>
    <t>музыка</t>
  </si>
  <si>
    <t>изобразительное искусство</t>
  </si>
  <si>
    <t>литература:</t>
  </si>
  <si>
    <t>музыка:</t>
  </si>
  <si>
    <t>картина</t>
  </si>
  <si>
    <t>скульптура</t>
  </si>
  <si>
    <t>архитектура</t>
  </si>
  <si>
    <t>стихи</t>
  </si>
  <si>
    <t>проза</t>
  </si>
  <si>
    <t>загадки</t>
  </si>
  <si>
    <t>песни</t>
  </si>
  <si>
    <t>танцы</t>
  </si>
  <si>
    <t>Рисование</t>
  </si>
  <si>
    <t>Народное декоративно-прикладное искусство</t>
  </si>
  <si>
    <t>Лепка</t>
  </si>
  <si>
    <t>Аппликация</t>
  </si>
  <si>
    <t>Конструктивная деятельность</t>
  </si>
  <si>
    <t>Рисует отдельные предметы и создает сюжетные композиции</t>
  </si>
  <si>
    <t>Располагает изображения на всем листе в соответствии с содержанием действия  объектами</t>
  </si>
  <si>
    <r>
      <rPr>
        <sz val="11"/>
        <color theme="1"/>
        <rFont val="Times New Roman"/>
        <family val="1"/>
        <charset val="204"/>
      </rPr>
      <t xml:space="preserve">Умеет смешивать краски для получения нужных цветов </t>
    </r>
    <r>
      <rPr>
        <i/>
        <sz val="11"/>
        <color theme="1"/>
        <rFont val="Times New Roman"/>
        <family val="1"/>
        <charset val="204"/>
      </rPr>
      <t>(коричневый, оранжевый, светло-зеленый)</t>
    </r>
  </si>
  <si>
    <t>Правильно держит карандаш, кисть, фломастер</t>
  </si>
  <si>
    <r>
      <rPr>
        <sz val="11"/>
        <color theme="1"/>
        <rFont val="Times New Roman"/>
        <family val="1"/>
        <charset val="204"/>
      </rPr>
      <t xml:space="preserve">Умеет закрашивать рисунки кистью, карандашом, проводя линии и штрихи только в одном направлении </t>
    </r>
    <r>
      <rPr>
        <i/>
        <sz val="11"/>
        <color theme="1"/>
        <rFont val="Times New Roman"/>
        <family val="1"/>
        <charset val="204"/>
      </rPr>
      <t>(сверху вниз или слева направо)</t>
    </r>
  </si>
  <si>
    <t>Наносить штрихи, маски по всей форме не выходя за пределы контура</t>
  </si>
  <si>
    <r>
      <rPr>
        <sz val="11"/>
        <color theme="1"/>
        <rFont val="Times New Roman"/>
        <family val="1"/>
        <charset val="204"/>
      </rPr>
      <t xml:space="preserve">Умеет правильно передавать расположение частей при рисовании сложных предметов </t>
    </r>
    <r>
      <rPr>
        <i/>
        <sz val="11"/>
        <color theme="1"/>
        <rFont val="Times New Roman"/>
        <family val="1"/>
        <charset val="204"/>
      </rPr>
      <t>(кукла, зйчик)</t>
    </r>
    <r>
      <rPr>
        <sz val="11"/>
        <color theme="1"/>
        <rFont val="Times New Roman"/>
        <family val="1"/>
        <charset val="204"/>
      </rPr>
      <t xml:space="preserve"> и соотносить их по величине</t>
    </r>
  </si>
  <si>
    <r>
      <rPr>
        <sz val="11"/>
        <color theme="1"/>
        <rFont val="Times New Roman"/>
        <family val="1"/>
        <charset val="204"/>
      </rPr>
      <t xml:space="preserve">Правильно называет некоторые росписи с опорой на предмет, или его изображение или элемент росписи </t>
    </r>
    <r>
      <rPr>
        <i/>
        <sz val="11"/>
        <color theme="1"/>
        <rFont val="Times New Roman"/>
        <family val="1"/>
        <charset val="204"/>
      </rPr>
      <t>(городецкая, филимоновская, дымковская)</t>
    </r>
  </si>
  <si>
    <t>Использует прием прищипывания в работе с пластилином</t>
  </si>
  <si>
    <t>Использует в работе стеку</t>
  </si>
  <si>
    <t>Умеет лепить предметы состоящие из нескольких частей</t>
  </si>
  <si>
    <t>Пользуется ножницами, правильно их держит, режет по прямой, преобразовывает одни фигуры в другие (квадрат в круг, прямоугольник в овал)</t>
  </si>
  <si>
    <r>
      <rPr>
        <sz val="11"/>
        <color theme="1"/>
        <rFont val="Times New Roman"/>
        <family val="1"/>
        <charset val="204"/>
      </rPr>
      <t xml:space="preserve">Умеет делить форму на 2 или 4 части </t>
    </r>
    <r>
      <rPr>
        <i/>
        <sz val="11"/>
        <color theme="1"/>
        <rFont val="Times New Roman"/>
        <family val="1"/>
        <charset val="204"/>
      </rPr>
      <t>(круг-на полукруги, четверти; квадрат - на треугольники)</t>
    </r>
  </si>
  <si>
    <t>Умеет выделять и называть части построек, определить их назначение и пространственное расположение</t>
  </si>
  <si>
    <r>
      <rPr>
        <sz val="12"/>
        <color theme="1"/>
        <rFont val="Times New Roman"/>
        <family val="1"/>
        <charset val="204"/>
      </rPr>
      <t xml:space="preserve">Умеет создавать постройки разной конструктивной сложности </t>
    </r>
    <r>
      <rPr>
        <i/>
        <sz val="12"/>
        <color theme="1"/>
        <rFont val="Times New Roman"/>
        <family val="1"/>
        <charset val="204"/>
      </rPr>
      <t>(гараж на несколько машин, дом 2-3 этажа)</t>
    </r>
  </si>
  <si>
    <t>Использует постройки в сюжетно-ролевых играх</t>
  </si>
  <si>
    <t>Умеет сгибать лист бумагипополам, совмещая стороны и углы</t>
  </si>
  <si>
    <t>НАПРАВЛЕНИЕ 4. МУЗЫКАЛЬНАЯ ДЕЯТЕЛЬНОСТЬ</t>
  </si>
  <si>
    <t>Слушание</t>
  </si>
  <si>
    <t>Пение</t>
  </si>
  <si>
    <t>Песенное творчество</t>
  </si>
  <si>
    <t>Музыкально-ритмические движения</t>
  </si>
  <si>
    <t>Танцевально-игровое творчество</t>
  </si>
  <si>
    <t>Игра на ДМИ</t>
  </si>
  <si>
    <t>Узнаёт знакомые произведения</t>
  </si>
  <si>
    <r>
      <rPr>
        <sz val="12"/>
        <color theme="1"/>
        <rFont val="Times New Roman"/>
        <family val="1"/>
        <charset val="204"/>
      </rPr>
      <t xml:space="preserve">Различает звуки по высоте </t>
    </r>
    <r>
      <rPr>
        <i/>
        <sz val="12"/>
        <color theme="1"/>
        <rFont val="Times New Roman"/>
        <family val="1"/>
        <charset val="204"/>
      </rPr>
      <t>(высокий, низкий в пределах сексты-септимы).</t>
    </r>
  </si>
  <si>
    <t>Замечает выразительные средства музыкального произведения: тихо, громко, медленно, быстро.</t>
  </si>
  <si>
    <t>Выразительное пение</t>
  </si>
  <si>
    <r>
      <rPr>
        <sz val="12"/>
        <color theme="1"/>
        <rFont val="Times New Roman"/>
        <family val="1"/>
        <charset val="204"/>
      </rPr>
      <t xml:space="preserve">Умеет петь с инструментальным сопровождением и без него </t>
    </r>
    <r>
      <rPr>
        <i/>
        <sz val="12"/>
        <color theme="1"/>
        <rFont val="Times New Roman"/>
        <family val="1"/>
        <charset val="204"/>
      </rPr>
      <t>(с помощью педагога)</t>
    </r>
  </si>
  <si>
    <t>Умеет сочинять мелодию колыбельной песни и отвечать на музыкальные вопросы</t>
  </si>
  <si>
    <t>Умеет импровизировать мелодию на заданный текст</t>
  </si>
  <si>
    <t>Выполняет движения, отвечающие характеру музыки, самостоятельно меняя их в соответствии с двухчастной формой .музыкального произведения;</t>
  </si>
  <si>
    <t>Выполняет танцевальные движения: галоп, пружинка, кружение по одному и в парах, простейшие перестроения, подскоки</t>
  </si>
  <si>
    <t>Эмоционально-образно исполняет музыкально-игровые упражнения и сценки используя мимику и пантомиму</t>
  </si>
  <si>
    <t>Умеет инсценировать песни и небольшие музыкальные спектакли</t>
  </si>
  <si>
    <t xml:space="preserve">Умеет подыгрывать простейшие мелодии на металлофоне, деревянных ложках, погремушках, барабане </t>
  </si>
  <si>
    <t>НАПРАВЛЕНИЕ 5,6. ТЕАТРАЛИЗОВАННАЯ И КУЛЬТУРНО-ДОСУГОВАЯ ДЕЯТЕЛЬНОСТЬ</t>
  </si>
  <si>
    <t>Театрализованная деятельность</t>
  </si>
  <si>
    <t>Культурно-досуговая деятельность</t>
  </si>
  <si>
    <t>Участвует в разыгрывании простых представлений</t>
  </si>
  <si>
    <r>
      <rPr>
        <sz val="12"/>
        <color theme="1"/>
        <rFont val="Times New Roman"/>
        <family val="1"/>
        <charset val="204"/>
      </rPr>
      <t xml:space="preserve">Использует в играх различные виды театра </t>
    </r>
    <r>
      <rPr>
        <i/>
        <sz val="12"/>
        <color theme="1"/>
        <rFont val="Times New Roman"/>
        <family val="1"/>
        <charset val="204"/>
      </rPr>
      <t>(бибабо, нстольный, плоскостной)</t>
    </r>
  </si>
  <si>
    <t>Участвует в подготовке развлечения</t>
  </si>
  <si>
    <t>С удовольствием участвует в праздниках, развлечениях и тд</t>
  </si>
  <si>
    <t>ТЕАТРАЛИЗОВАННАЯ ДЕЯТЕЛЬНОСТЬ:</t>
  </si>
  <si>
    <t>КУЛЬТУРНО-ДОСУГОВАЯ ДЕЯТЕЛЬНОСТЬ:</t>
  </si>
  <si>
    <t>Обобщение результатов педагогической диагностики по направлениям</t>
  </si>
  <si>
    <t xml:space="preserve"> ОО «Художественно-эстетическое развитие»</t>
  </si>
  <si>
    <t>Приобщение к искусству</t>
  </si>
  <si>
    <t>Изобразительная деятельность</t>
  </si>
  <si>
    <t>Музыкальная деятельность</t>
  </si>
  <si>
    <t xml:space="preserve">Средний балл/уровень </t>
  </si>
  <si>
    <t>Образовательная область «Физическое развитие»</t>
  </si>
  <si>
    <t>Основные движения</t>
  </si>
  <si>
    <t>Подвижные игры</t>
  </si>
  <si>
    <t>Спортивные упражнения</t>
  </si>
  <si>
    <t>Умеет прокатывать мяч между линиями, шнурами, палками</t>
  </si>
  <si>
    <t>Умеет прокатывать обруч педагогу, друг другу в парах</t>
  </si>
  <si>
    <t>Умеет перебрасывать мяч друг другу, бросает двумя руками из-за головы, отбивает мяч о землю правой и левой рукой не менее 5 раз</t>
  </si>
  <si>
    <t>Ползает на четвереньказ по заданию: "змейкой", в обручи, под дуги, по наклонной доске</t>
  </si>
  <si>
    <t>Умеет ходить в колонне но одному</t>
  </si>
  <si>
    <t>Умеет бегать в колонне по одному, на носках, высоко поднимая колени; обегая предметы; на месте; бег в рассыпную по сигналу с последующим нахождением своего места в колонне</t>
  </si>
  <si>
    <t>Умеет прыгатьна двух ногах на месте, с поворотом вправо и влево, вокруг себя</t>
  </si>
  <si>
    <t>Прыгает на двух ногах на месте. с продвижением вперед, перепрыгивает через шнур, плоский кубик</t>
  </si>
  <si>
    <r>
      <rPr>
        <sz val="11"/>
        <color theme="1"/>
        <rFont val="Times New Roman"/>
        <family val="1"/>
        <charset val="204"/>
      </rPr>
      <t>Умеет ходить по доске</t>
    </r>
    <r>
      <rPr>
        <i/>
        <sz val="11"/>
        <color theme="1"/>
        <rFont val="Times New Roman"/>
        <family val="1"/>
        <charset val="204"/>
      </rPr>
      <t>(перешагивание через предметы, с мешочком на голове, с предметов в руках, ставя ногу с носка - руки в стороны)</t>
    </r>
  </si>
  <si>
    <t>Выполняеет ОРУ из разных И.п., в разном темпе, с предметамии без</t>
  </si>
  <si>
    <t>Умеет перестраиваться в колонну по одному, по два, по росту, в рассыпную</t>
  </si>
  <si>
    <t>Упеет перестраиваться из колонны по одному в колонну по 2 в движении</t>
  </si>
  <si>
    <t>соблюдает правила игры</t>
  </si>
  <si>
    <t>Умеет ходить на лыжах скользящим шагом, повороты н месте, подъем в гору "ступающим шагом", "полуёлочкой"</t>
  </si>
  <si>
    <t>Катание на велосипеде, самокате: по прямой, по кругу с поворотами, с разной скоростью</t>
  </si>
  <si>
    <t>Переносит освоенные движения в самостоятельную деятельность</t>
  </si>
  <si>
    <t>НАПРАВЛЕНИЕ 2. ФОРМИРОВАНИЕ ОСНОВ ЗДОРОВОГО ОБРАЗА ЖИЗНИ. АКТИВНЫЙ ОТДЫХ</t>
  </si>
  <si>
    <t>Умеет охараетенизовать свое самочувствие, привлечь внимание взрослого в случае недомогания</t>
  </si>
  <si>
    <t>Стремится в самостоятельному осуществлению процессов личной гигиены, их правильной организации</t>
  </si>
  <si>
    <t>Знает назначение частей тела и некоторых органов, может рассказать об этом</t>
  </si>
  <si>
    <t>Воспроизводит некоторые пальчиковые игры на одной и двух руках</t>
  </si>
  <si>
    <t>Умеет удерживать двумя пальцами мелкие предметы, переносить и класть, в маленькую емкость</t>
  </si>
  <si>
    <t>Соблюдает правила безопасного поведения в двигательной деятельности</t>
  </si>
  <si>
    <t>Знает о значении для здоровья утренней гим­настики, закаливания, соблюдения режима дня, спортивных игр</t>
  </si>
  <si>
    <t>среднее значение</t>
  </si>
  <si>
    <t>Основная гимнастика; подвижные и спортивные игры, спортивные упражнения</t>
  </si>
  <si>
    <t>Формирование основ здорового образа жизни</t>
  </si>
  <si>
    <t xml:space="preserve">Обобщение результатов педагогической диагностики по всем образовательным областям </t>
  </si>
  <si>
    <t>Социально-­коммуникативное развитие</t>
  </si>
  <si>
    <t>Познавательное развитие</t>
  </si>
  <si>
    <t>Речевое развитие</t>
  </si>
  <si>
    <t>Художественно­эстетическое развитие</t>
  </si>
  <si>
    <t>Физическое развитие</t>
  </si>
  <si>
    <t>СК</t>
  </si>
  <si>
    <t>ПР</t>
  </si>
  <si>
    <t>РР</t>
  </si>
  <si>
    <t>ХЭР</t>
  </si>
  <si>
    <t>ФР</t>
  </si>
  <si>
    <t>Основные выводы по результатам педагогической диагностики</t>
  </si>
  <si>
    <t>Следует обратить внимание на трудности реализации образовательной(-ых) области(-ей) «_________ развитие» в следующих аспектах:</t>
  </si>
  <si>
    <t>1.</t>
  </si>
  <si>
    <t>2.</t>
  </si>
  <si>
    <t>3.</t>
  </si>
  <si>
    <t>В индивидуальной помощи нуждаются следующие дети:</t>
  </si>
  <si>
    <t>1. «Речевое развитие»:</t>
  </si>
  <si>
    <t>2. «Познавательное развитие»:</t>
  </si>
  <si>
    <t xml:space="preserve">3. «Социально-коммуникативное развитие»: </t>
  </si>
  <si>
    <t>4. «Художественно-эстетическое развитие»:</t>
  </si>
  <si>
    <t xml:space="preserve">5. «Физическое развитие»: </t>
  </si>
  <si>
    <t>ОГЛАВЛЕНИЕ:</t>
  </si>
  <si>
    <t>Кликнув мышкой по соответствующему названию, вы автоматически перейдете в нужный раздел.</t>
  </si>
  <si>
    <t>наименование вкладки</t>
  </si>
  <si>
    <t>ТИТУЛЬНЫЙ ЛИСТ</t>
  </si>
  <si>
    <t>Образовательная область "Социально-коммуникативное развитие"</t>
  </si>
  <si>
    <t>СК-1</t>
  </si>
  <si>
    <t>НАПРАВЛЕНИЕ 1. СОЦИАЛЬНЫЕ ОТНОШЕНИЯ.</t>
  </si>
  <si>
    <t>НАПРАВЛЕНИЕ 2. ФОРМИРОВАНИЕ ОСНОВ ГРАЖДАНСТВЕННОСТИ И ПАРТИОТИЗМА.</t>
  </si>
  <si>
    <t>СК-2</t>
  </si>
  <si>
    <t>НАПРАВЛЕНИЕ 3. ТРУДОВОЕ ВОСПИТАНИЕ</t>
  </si>
  <si>
    <t>СК-3</t>
  </si>
  <si>
    <t>ИТОГ СК</t>
  </si>
  <si>
    <t>Обобщение результатов педагогической диагностики по направлениям ОО "Социально-коммуникативное развитие"</t>
  </si>
  <si>
    <t>Образовательная область "Познавательное развитие"</t>
  </si>
  <si>
    <t>ПР-1</t>
  </si>
  <si>
    <t>ПР-2</t>
  </si>
  <si>
    <t>НАПРАВЛЕНИЕ 2. МАТЕМАТИЧЕСКИЕ ПРЕДСТАВЛЕНИЯ</t>
  </si>
  <si>
    <t>ИТОГ -ПР</t>
  </si>
  <si>
    <t>Обобщение результатов педагогической диагностики по направлениям ОО "Познавательное развитие"</t>
  </si>
  <si>
    <t>Образовательная область "Речевое  развитие"</t>
  </si>
  <si>
    <t>РР-1</t>
  </si>
  <si>
    <t>РР-2</t>
  </si>
  <si>
    <t>РР-3</t>
  </si>
  <si>
    <t>РР-4</t>
  </si>
  <si>
    <t>ИТОГ РР</t>
  </si>
  <si>
    <t>Обобщение результатов педагогической диагностики по направлениям ОО "Речевое развитие"</t>
  </si>
  <si>
    <t>Образовательная область "Художественно-эстетическое развитие"</t>
  </si>
  <si>
    <t>ХЭ-1</t>
  </si>
  <si>
    <t>НАПРАВЛЕНИЕ I. ПРИОБЩЕНИЕ К ИСКУССТВУ</t>
  </si>
  <si>
    <t>ХЭ-2</t>
  </si>
  <si>
    <t>ХЭ-3</t>
  </si>
  <si>
    <t>ХЭ-4</t>
  </si>
  <si>
    <t>ХЭ-5</t>
  </si>
  <si>
    <t>НАПРАВЛЕНИЕ 5. ТЕАТРАЛИЗОВАННАЯ И КУЛЬТУРНО-ДОСУГОВАЯ ДЕЯТЕЛЬНОСТЬ</t>
  </si>
  <si>
    <t>ИТОГ ХЭ</t>
  </si>
  <si>
    <t>Обобщение результатов педагогической диагностики по направлениям ОО "Художественно-эстетическое развитие"</t>
  </si>
  <si>
    <t>Образовательная область "Физическое развитие"</t>
  </si>
  <si>
    <t>ФР-1</t>
  </si>
  <si>
    <t>НАПРАВЛЕНИЕ I. ОСНОВНАЯ ГИМНАСТИКА. ПОДВИЖНЫЕ И СПОРТИВНЫЕ ИГРЫ. СПОРТИВНЫЕ УПРАЖНЕНИЯ</t>
  </si>
  <si>
    <t>ФР-2</t>
  </si>
  <si>
    <t>ИТОГ ФР</t>
  </si>
  <si>
    <t>Обобщение результатов педагогической диагностики по направлениям ОО «Физическое развитие»</t>
  </si>
  <si>
    <t>ОБЩИЙ ИТОГ</t>
  </si>
  <si>
    <t>НАПРАВЛЕНИЕ 3. КОНСТРУКТИВНАЯ ДЕЯТЕЛЬНОСТЬ</t>
  </si>
  <si>
    <t>НАПРАВЛЕНИЕ 2. ИЗОБРАЗИТЕЛЬНАЯ ДЕЯТЕЛЬНОСТЬ</t>
  </si>
  <si>
    <t>ОГЛАВЛЕНИЕ</t>
  </si>
  <si>
    <t>Старается соблюдать правила поведения в общественных местах, в общении со взрослыми и сверстниками, к природе</t>
  </si>
  <si>
    <t>Понимает социальную оценку поступков сверстников или героев иллюстраций, литературных произведений, эмоционально откликается</t>
  </si>
  <si>
    <t>Понимает значение слов обозначающих эмоциональное состояние, этические качества, эстетические характеристики</t>
  </si>
  <si>
    <t>Проявляет вежливость, уважение к старшим. Демонстрирует различные формы приветствия, прощания, выражения благодарности и просьбы</t>
  </si>
  <si>
    <t>Проявляет уважительное отношение к государственным символам страны (герб, флаг)</t>
  </si>
  <si>
    <t>основные достопримечательности города</t>
  </si>
  <si>
    <t>название улицы, на которой он живет</t>
  </si>
  <si>
    <t>Знает и называет</t>
  </si>
  <si>
    <t>Знает значение государственных праздников: День защитника Отечества, День Победы</t>
  </si>
  <si>
    <t>Уважительно относится ко взрослым (родителям (законным представителям), педагогам и окружающим людям)</t>
  </si>
  <si>
    <t xml:space="preserve">Имеет представления о мужских и женских профессиях. </t>
  </si>
  <si>
    <t>Готовит к занятиям рабочее место, убирает материалы по окончании работы</t>
  </si>
  <si>
    <t>Знает содержание и структуру хозяйственно-бытового труда взрослых</t>
  </si>
  <si>
    <t>Знает назначение бытовой техники</t>
  </si>
  <si>
    <t>Оказывает взаимопомощь</t>
  </si>
  <si>
    <t>Бережно относится к вещам</t>
  </si>
  <si>
    <r>
      <t xml:space="preserve">Знает основные характеристики материалов </t>
    </r>
    <r>
      <rPr>
        <i/>
        <sz val="11"/>
        <color theme="1"/>
        <rFont val="Times New Roman"/>
        <family val="1"/>
        <charset val="204"/>
      </rPr>
      <t>(прочность, мягкость, промокаемость)</t>
    </r>
  </si>
  <si>
    <t>Умеет договариваться, поддерживать совместные дела в небольших группах         (3-4 чел)</t>
  </si>
  <si>
    <t>НАПРАВЛЕНИЕ 2. ФОРМИРОВАНИЕ ОСНОВ ГРАЖДАНСТВЕННОСТИ И ПАРИОТИЗМА.</t>
  </si>
  <si>
    <t>НАПРАВЛЕНИЕ 4. ФОРМИРОВАНИЕ ОСНОВ БЕЗОПАСНОГО ПОВЕДЕНИЯ</t>
  </si>
  <si>
    <t>Формирование общепринятых норм поведения</t>
  </si>
  <si>
    <t>Формирование основ гражданственности и патриотизма</t>
  </si>
  <si>
    <t>НАПРАВЛЕНИЕ 4. ФОРМИРОВАНИЕ ОСНОВ БЕЗОПАСНОСНОГО ПОВЕДЕНИЯ</t>
  </si>
  <si>
    <t>Трудовое воспитание</t>
  </si>
  <si>
    <t>Формирование основ безопасного поведения</t>
  </si>
  <si>
    <t>ср.ур.</t>
  </si>
  <si>
    <t>Обобщение результатов педагогической диагностики по направлениям                                                     ОО «Социально-коммуникативное развитие»</t>
  </si>
  <si>
    <r>
      <t xml:space="preserve">Различает и называет цвета </t>
    </r>
    <r>
      <rPr>
        <i/>
        <sz val="12"/>
        <color theme="1"/>
        <rFont val="Times New Roman"/>
        <family val="1"/>
        <charset val="204"/>
      </rPr>
      <t>(красный, синий, зеленый, желтый, белый, черный)</t>
    </r>
  </si>
  <si>
    <r>
      <t xml:space="preserve">Называет оттенки цветов </t>
    </r>
    <r>
      <rPr>
        <i/>
        <sz val="12"/>
        <color theme="1"/>
        <rFont val="Times New Roman"/>
        <family val="1"/>
        <charset val="204"/>
      </rPr>
      <t>(розовый, голубой, серый)</t>
    </r>
    <r>
      <rPr>
        <sz val="12"/>
        <color theme="1"/>
        <rFont val="Times New Roman"/>
        <family val="1"/>
        <charset val="204"/>
      </rPr>
      <t xml:space="preserve">. </t>
    </r>
    <r>
      <rPr>
        <i/>
        <u/>
        <sz val="12"/>
        <color theme="1"/>
        <rFont val="Times New Roman"/>
        <family val="1"/>
        <charset val="204"/>
      </rPr>
      <t>В конце года - коричневый, оранжевый, светло-зеленый</t>
    </r>
  </si>
  <si>
    <r>
      <t xml:space="preserve">Различает и называет форму окружающих предметов, используя сенсорные эталоны геометрических фигур </t>
    </r>
    <r>
      <rPr>
        <i/>
        <sz val="11"/>
        <color theme="1"/>
        <rFont val="Times New Roman"/>
        <family val="1"/>
        <charset val="204"/>
      </rPr>
      <t>(круг, квадрат, овал, прямоугольник, треугольник)</t>
    </r>
  </si>
  <si>
    <r>
      <t xml:space="preserve">Умеет находить отличия и сходство между предметами по 2-3 признакам </t>
    </r>
    <r>
      <rPr>
        <i/>
        <sz val="12"/>
        <color theme="1"/>
        <rFont val="Times New Roman"/>
        <family val="1"/>
        <charset val="204"/>
      </rPr>
      <t>(сравнение, группировка, классификация, сериация)</t>
    </r>
  </si>
  <si>
    <t xml:space="preserve">НАПРАВЛЕНИЕ 1. СЕНСОРНЫЕ ЭТАЛОНЫ И ПОЗНАВАТЕЛЬНЫЕ ДЕЙСТВИЯ. </t>
  </si>
  <si>
    <t>НАПРАВЛЕНИЕ 2. МАТЕМАТИЧЕСКИЕ ПРЕДСТАВЛЕНИЯ.</t>
  </si>
  <si>
    <t>Понимает смысл слов «утро», «вечер», «день», «ночь», определяет части суток, называет времена года, их признаки, последовательность</t>
  </si>
  <si>
    <t>НАПРАВЛЕНИЕ 3. ОКРУЖАЮЩИЙ МИР. ПРИРОДА.</t>
  </si>
  <si>
    <t>НАПРАВЛЕНИЕ 3.  ОКРУЖАЮЩИЙ МИР. ПРИРОДА</t>
  </si>
  <si>
    <t>НАПРАВЛЕНИЕ 1. СЕНСОРНЫЕ ЭТАЛОНЫ И ПОЗНАВАТЕЛЬНЫЕ ДЕЙСТВИЯ.</t>
  </si>
  <si>
    <t>ПР-3</t>
  </si>
  <si>
    <t>Называет диких и домашних животных, одежду, обувь, мебель, посуду, деревья</t>
  </si>
  <si>
    <t>Знает о значении солнца, воздуха, воды для человека</t>
  </si>
  <si>
    <t>Знает название своей республики (области, края) в которой проживает</t>
  </si>
  <si>
    <r>
      <t xml:space="preserve">Сравнивает объекты живой природы на основе признаков </t>
    </r>
    <r>
      <rPr>
        <i/>
        <sz val="11"/>
        <color theme="1"/>
        <rFont val="Times New Roman"/>
        <family val="1"/>
        <charset val="204"/>
      </rPr>
      <t xml:space="preserve">(дикие-домашние, хищные-травоядные, перелетные-зимующие, деревья-кустарники, травы-цветы,растения, овощи-фрукты, грибы-ягоды и т.д.) </t>
    </r>
  </si>
  <si>
    <r>
      <t xml:space="preserve">Знает и называет объекты и свойства неживой природы </t>
    </r>
    <r>
      <rPr>
        <i/>
        <sz val="12"/>
        <color theme="1"/>
        <rFont val="Times New Roman"/>
        <family val="1"/>
        <charset val="204"/>
      </rPr>
      <t>(камни, песок, глина, вода)</t>
    </r>
  </si>
  <si>
    <r>
      <t xml:space="preserve">Знает явления природы в разные сезоны </t>
    </r>
    <r>
      <rPr>
        <i/>
        <sz val="12"/>
        <color theme="1"/>
        <rFont val="Times New Roman"/>
        <family val="1"/>
        <charset val="204"/>
      </rPr>
      <t>(листопад, ледоход, голодед, град, ветер)</t>
    </r>
  </si>
  <si>
    <t>Сенсорные эталоны и познавательные действия</t>
  </si>
  <si>
    <t>Математические представления</t>
  </si>
  <si>
    <t>Окружающий мир. Природа</t>
  </si>
  <si>
    <t>Средний уровень развития</t>
  </si>
  <si>
    <t>Умеет правильно согласовывать слова в предложении</t>
  </si>
  <si>
    <t>Правильно образовывает предметы посуды</t>
  </si>
  <si>
    <t>НАПРАВЛЕНИЕ 4. ЗВУКОВАЯ КУЛЬТУРА РЕЧИ. ПОДГОТОВКА К ОБУЧЕНИЮ ГРАМОТЕ.</t>
  </si>
  <si>
    <t>НАПРАВЛЕНИЕ 3. СВЯЗНАЯ РЕЧЬ</t>
  </si>
  <si>
    <t>НАПРАВЛЕНИЕ 5. ИНТЕРЕС К ХУДОЖЕСТВЕННО ЛИТЕРАТУРЕ.</t>
  </si>
  <si>
    <t>Может пересказать сюжет литературного произведения, заучить стихотворение наизусть</t>
  </si>
  <si>
    <t>Проявляет эмоциональную заинтересованность в драматизации знакомых сказок.</t>
  </si>
  <si>
    <t>Имеет предпочтение в литературных произведениях</t>
  </si>
  <si>
    <t>Знает основные особенности жанров литературных произведений</t>
  </si>
  <si>
    <t>Умеет устанавливать причинно-следственные связи в повествовании, понимает главные характеристики героев</t>
  </si>
  <si>
    <t>Выразительно читает наизусть потешки, прибаутки, стихотворения.</t>
  </si>
  <si>
    <t>Связная речь</t>
  </si>
  <si>
    <t>Звуковая культура речи. Подготовка к обучению грамоте</t>
  </si>
  <si>
    <t>Интерес к художественной литературе</t>
  </si>
  <si>
    <t>НАПРАВЛЕНИЕ 2. ИЗОБРАЗИТЕЛЬНАЯ  ДЕЯТЕЛЬНОСТЬ</t>
  </si>
  <si>
    <t>Культурно - досуговая деятельность</t>
  </si>
  <si>
    <t>ОО «Речевое развитие»</t>
  </si>
  <si>
    <t>НАПРАВЛЕНИЕ I. ОСНОВНАЯ ГИМНАСТИКА. ПОДВИЖНЫЕ ИГРЫ. СПОРТИВНЫЕ УПРАЖНЕНИЯ</t>
  </si>
  <si>
    <t>Средний балл/уровень</t>
  </si>
  <si>
    <t>ОО «Физическое развитие»</t>
  </si>
  <si>
    <t>Педагогический процесс организован на ___________________________ уровне.</t>
  </si>
  <si>
    <t xml:space="preserve"> на 202__/2___ учебный год</t>
  </si>
  <si>
    <t>НАПРАВЛЕНИЕ 1. СОЦИАЛЬНЫЕ ОТНОШЕНИЯ</t>
  </si>
  <si>
    <t xml:space="preserve">НАПРАВЛЕНИЕ 2. ГРАММАТИЧЕСКИЙ СТРОЙ РЕЧИ. </t>
  </si>
  <si>
    <t>НАПРАВЛЕНИЕ 2. ГРАММАТИЧЕСКИЙ СТРОЙ РЕЧИ.</t>
  </si>
  <si>
    <t>НАПРАВЛЕНИЕ 4. ЗВУКОВАЯ КУЛЬТУРА РЕЧИ. ПОДГОТОВКА К ОБУЧЕНИЮ ГРАМОТЕ</t>
  </si>
  <si>
    <t>РР-5</t>
  </si>
  <si>
    <t>НАПРАВЛЕНИЕ 5. ИНТЕРЕС К ХУДОЖЕСТВЕННОЙ ЛИТЕРАТУРЕ</t>
  </si>
  <si>
    <t>НАПРАВЛЕНИЕ I. ФОРМИРОВАНИЕ СЛОВАРЯ</t>
  </si>
  <si>
    <t>Планируемые образовательные результаты к пяти годам:</t>
  </si>
  <si>
    <t>ребенок проявляет интерес к разнообразным физическим упражнениям, действиям с физкультурными пособиями, настойчивость для достижения хорошего результата, испытывает потребность в двигательной активности;</t>
  </si>
  <si>
    <t>ребенок демонстрирует хорошую координацию, быстроту, силу, выносливость, гибкость, хорошее развитие крупной и мелкой моторики рук активно и с интересом выполняет основные движения, основные элементы общеразвивающих, спортивных упражнений, свободно ориентируется в пространстве, переносит освоенные упражнения в самостоятельную деятельность;</t>
  </si>
  <si>
    <t>ребенок интересуется факторами, обеспечивающими здоровье, стремится узнать о правилах здорового образа жизни, готов элементарно охарактеризовать свое самочувствие, привлечь внимание взрослого в случае недомогания; стремится к самостоятельному осуществлению процессов личной гигиены, их правильной организации;</t>
  </si>
  <si>
    <t>ребенок владеет знаниями и разными способами деятельности для решения поставленных взрослым задач, проявляет самостоятельность, умеет работать по образцу, слушать взрослого и выполнять его задания, достигать запланированного результата;</t>
  </si>
  <si>
    <t>ребенок выполняет самостоятельно знакомые правила общения со взрослыми, внимателен к словам и оценкам взрослого, стремится к познавательному, интеллектуальному общению со взрослыми: задает много вопросов поискового характера, стремится к положительным формам поведения, замечает ярко выраженное эмоциональное состояние сверстника или близких, по примеру воспитателя проявляет сочувствие;</t>
  </si>
  <si>
    <t>ребенок демонстрирует стремление к общению со сверстниками, по предложению воспитателя может договориться со сверстниками, стремится к самовыражению в деятельности, к признанию и уважению сверстников;</t>
  </si>
  <si>
    <t>ребенок проявляет творчество в создании игровой обстановки, в театрализации; в играх наблюдается разнообразие сюжетов; проявляет самостоятельность в выборе и использовании предметов-заместителей, активно включается в ролевой диалог со сверстниками, выдвигает игровые замыслы, в играх с правилами принимает игровую задачу;</t>
  </si>
  <si>
    <t>ребенок познает правила безопасного поведения и стремится их выполнять в повседневной жизни;</t>
  </si>
  <si>
    <t>ребенок проявляет познавательный интерес к труду взрослых, профессиям, технике; отражает эти представления в играх; способен использовать обследовательские действия для выделения качеств и свойств предметов и материалов, рассказать о предмете, его назначении и особенностях, о том, как он был создан; самостоятелен в самообслуживании; стремится к выполнению трудовых обязанностей, охотно включается в совместный труд со взрослыми или сверстниками;</t>
  </si>
  <si>
    <t>ребенок проявляет высокую активность и любознательность, задает много вопросов поискового характера; имеет некоторый опыт деятельности и запас представлений об окружающем мире, с помощью воспитателя активно включается в деятельность экспериментирования, в процессе совместной исследовательской деятельности активно познает и называет свойства и качества предметов, особенности объектов природы, обследовательские действия; объединяет предметы и объекты в видовые категории с указанием характерных признаков;</t>
  </si>
  <si>
    <t>ребенок инициативен в разговоре, речевые контакты становятся более длительными и активными, использует разные типы реплик и простые формы объяснительной речи; большинство звуков произносит правильно, пользуется средствами эмоциональной и речевой выразительности; самостоятельно пересказывает знакомые сказки, с небольшой помощью взрослого составляет описательные рассказы и загадки; проявляет словотворчество, интерес к языку, с интересом слушает литературные тексты, воспроизводит текст.</t>
  </si>
  <si>
    <r>
      <t>ребенок демонстрирует активность в общении,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Times New Roman"/>
        <family val="1"/>
        <charset val="204"/>
      </rPr>
      <t>решает бытовые и игровые задачи посредством общения со взрослыми и сверстниками; без напоминания взрослого здоровается и прощается, говорит «спасибо» и «пожалуйста»;</t>
    </r>
  </si>
  <si>
    <t>Планируемые результаты педагогической деятельности к пяти годам.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</si>
</sst>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63" x14ac:knownFonts="1">
    <font>
      <sz val="11"/>
      <color theme="1"/>
      <name val="Calibri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Snap ITC"/>
      <family val="5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u/>
      <sz val="11"/>
      <color rgb="FF0000FF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indexed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9"/>
      <color indexed="8"/>
      <name val="Calibri"/>
      <family val="2"/>
      <charset val="204"/>
    </font>
    <font>
      <i/>
      <sz val="12"/>
      <color indexed="10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Snap ITC"/>
      <family val="5"/>
    </font>
    <font>
      <b/>
      <sz val="16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i/>
      <sz val="11"/>
      <color indexed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u/>
      <sz val="12"/>
      <color theme="0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1"/>
      <color theme="0"/>
      <name val="Calibri"/>
      <family val="2"/>
      <charset val="204"/>
      <scheme val="minor"/>
    </font>
    <font>
      <b/>
      <i/>
      <sz val="14"/>
      <color theme="1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0"/>
      <name val="Times New Roman"/>
      <family val="1"/>
      <charset val="204"/>
    </font>
    <font>
      <u/>
      <sz val="9"/>
      <color theme="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>
      <alignment vertical="center"/>
    </xf>
  </cellStyleXfs>
  <cellXfs count="368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0" fillId="0" borderId="3" xfId="0" applyBorder="1" applyProtection="1"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Protection="1">
      <protection locked="0"/>
    </xf>
    <xf numFmtId="2" fontId="5" fillId="2" borderId="2" xfId="0" applyNumberFormat="1" applyFont="1" applyFill="1" applyBorder="1"/>
    <xf numFmtId="0" fontId="5" fillId="0" borderId="0" xfId="0" applyFont="1"/>
    <xf numFmtId="0" fontId="4" fillId="0" borderId="0" xfId="0" applyFont="1" applyProtection="1">
      <protection locked="0"/>
    </xf>
    <xf numFmtId="0" fontId="6" fillId="0" borderId="0" xfId="0" applyFont="1" applyAlignment="1" applyProtection="1">
      <alignment horizontal="left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3" xfId="0" applyFont="1" applyBorder="1" applyAlignment="1" applyProtection="1">
      <alignment vertical="center" wrapText="1"/>
      <protection locked="0"/>
    </xf>
    <xf numFmtId="0" fontId="4" fillId="3" borderId="13" xfId="0" applyFont="1" applyFill="1" applyBorder="1" applyAlignment="1" applyProtection="1">
      <alignment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12" xfId="0" applyBorder="1" applyProtection="1">
      <protection locked="0"/>
    </xf>
    <xf numFmtId="0" fontId="4" fillId="0" borderId="13" xfId="0" applyFont="1" applyBorder="1" applyAlignment="1" applyProtection="1">
      <alignment vertical="center" wrapText="1"/>
      <protection locked="0"/>
    </xf>
    <xf numFmtId="0" fontId="9" fillId="2" borderId="13" xfId="0" applyFont="1" applyFill="1" applyBorder="1" applyAlignment="1" applyProtection="1">
      <alignment horizontal="center" vertical="center" wrapText="1"/>
      <protection locked="0"/>
    </xf>
    <xf numFmtId="0" fontId="13" fillId="0" borderId="4" xfId="0" applyFont="1" applyBorder="1" applyProtection="1">
      <protection locked="0"/>
    </xf>
    <xf numFmtId="0" fontId="13" fillId="0" borderId="5" xfId="0" applyFont="1" applyBorder="1" applyProtection="1">
      <protection locked="0"/>
    </xf>
    <xf numFmtId="0" fontId="17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20" fillId="2" borderId="13" xfId="0" applyFont="1" applyFill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vertical="center" wrapText="1"/>
      <protection locked="0"/>
    </xf>
    <xf numFmtId="0" fontId="18" fillId="0" borderId="13" xfId="0" applyFont="1" applyBorder="1" applyAlignment="1" applyProtection="1">
      <alignment vertical="center" wrapText="1"/>
      <protection locked="0"/>
    </xf>
    <xf numFmtId="0" fontId="21" fillId="0" borderId="13" xfId="0" applyFont="1" applyBorder="1" applyAlignment="1" applyProtection="1">
      <alignment vertical="center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23" fillId="0" borderId="0" xfId="0" applyFont="1" applyProtection="1">
      <protection locked="0"/>
    </xf>
    <xf numFmtId="0" fontId="24" fillId="0" borderId="2" xfId="0" applyFont="1" applyBorder="1" applyProtection="1">
      <protection locked="0"/>
    </xf>
    <xf numFmtId="0" fontId="25" fillId="0" borderId="2" xfId="0" applyFont="1" applyBorder="1" applyAlignment="1" applyProtection="1">
      <alignment horizontal="center" vertical="center" wrapText="1"/>
      <protection locked="0"/>
    </xf>
    <xf numFmtId="0" fontId="26" fillId="0" borderId="2" xfId="0" applyFont="1" applyBorder="1" applyAlignment="1" applyProtection="1">
      <alignment horizontal="center" vertical="center" wrapText="1"/>
      <protection locked="0"/>
    </xf>
    <xf numFmtId="0" fontId="27" fillId="0" borderId="0" xfId="0" applyFont="1" applyAlignment="1" applyProtection="1">
      <alignment horizontal="center" wrapText="1"/>
      <protection locked="0"/>
    </xf>
    <xf numFmtId="0" fontId="28" fillId="0" borderId="2" xfId="0" applyFont="1" applyBorder="1" applyProtection="1">
      <protection locked="0"/>
    </xf>
    <xf numFmtId="0" fontId="24" fillId="0" borderId="0" xfId="0" applyFont="1" applyProtection="1">
      <protection locked="0"/>
    </xf>
    <xf numFmtId="0" fontId="26" fillId="0" borderId="19" xfId="0" applyFont="1" applyBorder="1" applyAlignment="1" applyProtection="1">
      <alignment horizontal="center" vertical="center" wrapText="1"/>
      <protection locked="0"/>
    </xf>
    <xf numFmtId="0" fontId="29" fillId="0" borderId="20" xfId="0" applyFont="1" applyBorder="1" applyProtection="1">
      <protection locked="0"/>
    </xf>
    <xf numFmtId="0" fontId="29" fillId="0" borderId="0" xfId="0" applyFont="1" applyProtection="1">
      <protection locked="0"/>
    </xf>
    <xf numFmtId="0" fontId="18" fillId="2" borderId="13" xfId="0" applyFont="1" applyFill="1" applyBorder="1" applyAlignment="1" applyProtection="1">
      <alignment horizontal="center" vertical="center" wrapText="1"/>
      <protection locked="0"/>
    </xf>
    <xf numFmtId="2" fontId="18" fillId="2" borderId="18" xfId="0" applyNumberFormat="1" applyFont="1" applyFill="1" applyBorder="1"/>
    <xf numFmtId="0" fontId="21" fillId="3" borderId="13" xfId="0" applyFont="1" applyFill="1" applyBorder="1" applyAlignment="1" applyProtection="1">
      <alignment vertical="center" wrapText="1"/>
      <protection locked="0"/>
    </xf>
    <xf numFmtId="2" fontId="18" fillId="3" borderId="13" xfId="0" applyNumberFormat="1" applyFont="1" applyFill="1" applyBorder="1" applyAlignment="1">
      <alignment horizontal="center" vertical="center" wrapText="1"/>
    </xf>
    <xf numFmtId="0" fontId="24" fillId="0" borderId="2" xfId="0" applyFont="1" applyBorder="1"/>
    <xf numFmtId="164" fontId="24" fillId="0" borderId="2" xfId="0" applyNumberFormat="1" applyFont="1" applyBorder="1"/>
    <xf numFmtId="0" fontId="25" fillId="0" borderId="2" xfId="0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21" fillId="2" borderId="2" xfId="0" applyFont="1" applyFill="1" applyBorder="1" applyAlignment="1" applyProtection="1">
      <alignment horizontal="center" vertical="center" wrapText="1"/>
      <protection locked="0"/>
    </xf>
    <xf numFmtId="0" fontId="17" fillId="0" borderId="2" xfId="0" applyFont="1" applyBorder="1" applyProtection="1">
      <protection locked="0"/>
    </xf>
    <xf numFmtId="0" fontId="16" fillId="0" borderId="0" xfId="0" applyFont="1" applyProtection="1">
      <protection locked="0"/>
    </xf>
    <xf numFmtId="0" fontId="21" fillId="0" borderId="0" xfId="0" applyFont="1" applyProtection="1">
      <protection locked="0"/>
    </xf>
    <xf numFmtId="2" fontId="18" fillId="2" borderId="13" xfId="0" applyNumberFormat="1" applyFont="1" applyFill="1" applyBorder="1" applyAlignment="1">
      <alignment horizontal="center" vertical="center" wrapText="1"/>
    </xf>
    <xf numFmtId="0" fontId="34" fillId="0" borderId="0" xfId="0" applyFont="1" applyAlignment="1" applyProtection="1">
      <alignment vertical="center"/>
      <protection locked="0"/>
    </xf>
    <xf numFmtId="0" fontId="37" fillId="0" borderId="0" xfId="0" applyFont="1" applyAlignment="1" applyProtection="1">
      <alignment vertical="center" wrapText="1"/>
      <protection locked="0"/>
    </xf>
    <xf numFmtId="0" fontId="23" fillId="0" borderId="2" xfId="0" applyFont="1" applyBorder="1" applyProtection="1">
      <protection locked="0"/>
    </xf>
    <xf numFmtId="0" fontId="38" fillId="0" borderId="2" xfId="0" applyFont="1" applyBorder="1" applyProtection="1">
      <protection locked="0"/>
    </xf>
    <xf numFmtId="0" fontId="17" fillId="0" borderId="0" xfId="0" applyFont="1" applyProtection="1">
      <protection locked="0"/>
    </xf>
    <xf numFmtId="0" fontId="39" fillId="0" borderId="0" xfId="0" applyFont="1" applyProtection="1">
      <protection locked="0"/>
    </xf>
    <xf numFmtId="0" fontId="18" fillId="0" borderId="18" xfId="0" applyFont="1" applyBorder="1" applyAlignment="1" applyProtection="1">
      <alignment horizontal="center" vertical="center" wrapText="1"/>
      <protection locked="0"/>
    </xf>
    <xf numFmtId="0" fontId="35" fillId="0" borderId="2" xfId="0" applyFont="1" applyBorder="1" applyAlignment="1" applyProtection="1">
      <alignment horizontal="center" vertical="center" wrapText="1"/>
      <protection locked="0"/>
    </xf>
    <xf numFmtId="0" fontId="18" fillId="2" borderId="18" xfId="0" applyFont="1" applyFill="1" applyBorder="1" applyAlignment="1" applyProtection="1">
      <alignment horizontal="center" vertical="center" wrapText="1"/>
      <protection locked="0"/>
    </xf>
    <xf numFmtId="164" fontId="18" fillId="0" borderId="13" xfId="0" applyNumberFormat="1" applyFont="1" applyBorder="1" applyAlignment="1" applyProtection="1">
      <alignment horizontal="center" vertical="center" wrapText="1"/>
      <protection locked="0"/>
    </xf>
    <xf numFmtId="164" fontId="0" fillId="0" borderId="13" xfId="0" applyNumberFormat="1" applyBorder="1"/>
    <xf numFmtId="0" fontId="18" fillId="0" borderId="0" xfId="0" applyFont="1" applyProtection="1">
      <protection locked="0"/>
    </xf>
    <xf numFmtId="0" fontId="16" fillId="0" borderId="0" xfId="0" applyFont="1"/>
    <xf numFmtId="0" fontId="32" fillId="0" borderId="2" xfId="0" applyFont="1" applyBorder="1" applyAlignment="1" applyProtection="1">
      <alignment horizontal="center" vertical="center" wrapText="1"/>
      <protection locked="0"/>
    </xf>
    <xf numFmtId="0" fontId="35" fillId="0" borderId="0" xfId="0" applyFont="1"/>
    <xf numFmtId="0" fontId="41" fillId="0" borderId="0" xfId="0" applyFont="1"/>
    <xf numFmtId="0" fontId="43" fillId="0" borderId="0" xfId="0" applyFont="1"/>
    <xf numFmtId="0" fontId="44" fillId="0" borderId="0" xfId="0" applyFont="1" applyAlignment="1">
      <alignment horizontal="center" wrapText="1"/>
    </xf>
    <xf numFmtId="0" fontId="30" fillId="0" borderId="0" xfId="0" applyFont="1" applyAlignment="1">
      <alignment vertical="center" wrapText="1"/>
    </xf>
    <xf numFmtId="0" fontId="45" fillId="0" borderId="0" xfId="1" quotePrefix="1" applyFont="1" applyFill="1" applyAlignment="1" applyProtection="1"/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0" fontId="47" fillId="5" borderId="0" xfId="1" applyFont="1" applyFill="1" applyAlignment="1" applyProtection="1">
      <alignment horizontal="center" vertical="center"/>
      <protection locked="0"/>
    </xf>
    <xf numFmtId="0" fontId="49" fillId="0" borderId="2" xfId="0" applyFont="1" applyBorder="1" applyAlignment="1" applyProtection="1">
      <alignment horizontal="center" vertical="center" wrapText="1"/>
      <protection locked="0"/>
    </xf>
    <xf numFmtId="0" fontId="49" fillId="0" borderId="2" xfId="0" applyFont="1" applyBorder="1" applyAlignment="1" applyProtection="1">
      <alignment vertical="center" wrapText="1"/>
      <protection locked="0"/>
    </xf>
    <xf numFmtId="0" fontId="49" fillId="0" borderId="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28" fillId="0" borderId="2" xfId="0" applyFont="1" applyBorder="1" applyAlignment="1" applyProtection="1">
      <alignment horizont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2" fontId="16" fillId="3" borderId="13" xfId="0" applyNumberFormat="1" applyFont="1" applyFill="1" applyBorder="1" applyAlignment="1">
      <alignment horizontal="center" vertical="center" wrapText="1"/>
    </xf>
    <xf numFmtId="1" fontId="2" fillId="0" borderId="13" xfId="0" applyNumberFormat="1" applyFont="1" applyBorder="1" applyAlignment="1" applyProtection="1">
      <alignment vertical="center" wrapText="1"/>
      <protection locked="0"/>
    </xf>
    <xf numFmtId="2" fontId="16" fillId="3" borderId="13" xfId="0" applyNumberFormat="1" applyFont="1" applyFill="1" applyBorder="1" applyAlignment="1">
      <alignment vertical="center" wrapText="1"/>
    </xf>
    <xf numFmtId="2" fontId="16" fillId="6" borderId="13" xfId="0" applyNumberFormat="1" applyFont="1" applyFill="1" applyBorder="1" applyAlignment="1">
      <alignment vertical="center" wrapText="1"/>
    </xf>
    <xf numFmtId="2" fontId="16" fillId="2" borderId="13" xfId="0" applyNumberFormat="1" applyFont="1" applyFill="1" applyBorder="1" applyAlignment="1">
      <alignment vertical="center" wrapText="1"/>
    </xf>
    <xf numFmtId="2" fontId="16" fillId="2" borderId="13" xfId="0" applyNumberFormat="1" applyFont="1" applyFill="1" applyBorder="1" applyAlignment="1">
      <alignment horizontal="center" vertical="center" wrapText="1"/>
    </xf>
    <xf numFmtId="2" fontId="2" fillId="6" borderId="13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8" xfId="0" applyNumberFormat="1" applyFont="1" applyFill="1" applyBorder="1"/>
    <xf numFmtId="2" fontId="2" fillId="2" borderId="18" xfId="0" applyNumberFormat="1" applyFont="1" applyFill="1" applyBorder="1"/>
    <xf numFmtId="2" fontId="2" fillId="3" borderId="13" xfId="0" applyNumberFormat="1" applyFont="1" applyFill="1" applyBorder="1" applyAlignment="1">
      <alignment vertical="center" wrapText="1"/>
    </xf>
    <xf numFmtId="2" fontId="2" fillId="6" borderId="13" xfId="0" applyNumberFormat="1" applyFont="1" applyFill="1" applyBorder="1" applyAlignment="1">
      <alignment vertical="center" wrapText="1"/>
    </xf>
    <xf numFmtId="2" fontId="2" fillId="2" borderId="13" xfId="0" applyNumberFormat="1" applyFont="1" applyFill="1" applyBorder="1" applyAlignment="1">
      <alignment vertical="center" wrapText="1"/>
    </xf>
    <xf numFmtId="0" fontId="44" fillId="0" borderId="0" xfId="0" applyFont="1" applyAlignment="1">
      <alignment vertical="top" wrapText="1"/>
    </xf>
    <xf numFmtId="2" fontId="5" fillId="6" borderId="2" xfId="0" applyNumberFormat="1" applyFont="1" applyFill="1" applyBorder="1"/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164" fontId="23" fillId="0" borderId="0" xfId="0" applyNumberFormat="1" applyFont="1" applyProtection="1">
      <protection locked="0"/>
    </xf>
    <xf numFmtId="0" fontId="23" fillId="0" borderId="20" xfId="0" applyFont="1" applyBorder="1" applyProtection="1">
      <protection locked="0"/>
    </xf>
    <xf numFmtId="164" fontId="23" fillId="0" borderId="20" xfId="0" applyNumberFormat="1" applyFont="1" applyBorder="1" applyProtection="1">
      <protection locked="0"/>
    </xf>
    <xf numFmtId="165" fontId="30" fillId="0" borderId="0" xfId="0" applyNumberFormat="1" applyFont="1" applyProtection="1">
      <protection locked="0"/>
    </xf>
    <xf numFmtId="0" fontId="21" fillId="0" borderId="13" xfId="0" applyFont="1" applyBorder="1" applyAlignment="1" applyProtection="1">
      <alignment horizontal="center" vertical="center" wrapText="1"/>
      <protection locked="0"/>
    </xf>
    <xf numFmtId="1" fontId="18" fillId="0" borderId="13" xfId="0" applyNumberFormat="1" applyFont="1" applyBorder="1" applyAlignment="1" applyProtection="1">
      <alignment vertical="center" wrapText="1"/>
      <protection locked="0"/>
    </xf>
    <xf numFmtId="1" fontId="2" fillId="0" borderId="13" xfId="0" applyNumberFormat="1" applyFont="1" applyBorder="1" applyAlignment="1" applyProtection="1">
      <alignment horizontal="center" vertical="center" wrapText="1"/>
      <protection locked="0"/>
    </xf>
    <xf numFmtId="1" fontId="0" fillId="0" borderId="18" xfId="0" applyNumberFormat="1" applyBorder="1" applyProtection="1">
      <protection locked="0"/>
    </xf>
    <xf numFmtId="0" fontId="53" fillId="0" borderId="2" xfId="0" applyFont="1" applyBorder="1" applyAlignment="1" applyProtection="1">
      <alignment horizontal="center" vertical="center" wrapText="1"/>
      <protection locked="0"/>
    </xf>
    <xf numFmtId="0" fontId="53" fillId="0" borderId="19" xfId="0" applyFont="1" applyBorder="1" applyAlignment="1" applyProtection="1">
      <alignment horizontal="center" vertical="center" wrapText="1"/>
      <protection locked="0"/>
    </xf>
    <xf numFmtId="0" fontId="25" fillId="0" borderId="19" xfId="0" applyFont="1" applyBorder="1" applyAlignment="1" applyProtection="1">
      <alignment horizontal="center" vertical="center" wrapText="1"/>
      <protection locked="0"/>
    </xf>
    <xf numFmtId="2" fontId="18" fillId="6" borderId="13" xfId="0" applyNumberFormat="1" applyFont="1" applyFill="1" applyBorder="1" applyAlignment="1">
      <alignment vertical="center" wrapText="1"/>
    </xf>
    <xf numFmtId="2" fontId="18" fillId="2" borderId="13" xfId="0" applyNumberFormat="1" applyFont="1" applyFill="1" applyBorder="1" applyAlignment="1">
      <alignment vertical="center" wrapText="1"/>
    </xf>
    <xf numFmtId="0" fontId="52" fillId="0" borderId="2" xfId="0" applyFont="1" applyBorder="1"/>
    <xf numFmtId="164" fontId="52" fillId="0" borderId="2" xfId="0" applyNumberFormat="1" applyFont="1" applyBorder="1"/>
    <xf numFmtId="0" fontId="52" fillId="0" borderId="19" xfId="0" applyFont="1" applyBorder="1"/>
    <xf numFmtId="164" fontId="52" fillId="0" borderId="19" xfId="0" applyNumberFormat="1" applyFont="1" applyBorder="1"/>
    <xf numFmtId="0" fontId="24" fillId="0" borderId="19" xfId="0" applyFont="1" applyBorder="1"/>
    <xf numFmtId="164" fontId="24" fillId="0" borderId="19" xfId="0" applyNumberFormat="1" applyFont="1" applyBorder="1"/>
    <xf numFmtId="0" fontId="20" fillId="2" borderId="13" xfId="0" applyFont="1" applyFill="1" applyBorder="1" applyAlignment="1">
      <alignment horizontal="center" vertical="center" wrapText="1"/>
    </xf>
    <xf numFmtId="2" fontId="16" fillId="6" borderId="2" xfId="0" applyNumberFormat="1" applyFont="1" applyFill="1" applyBorder="1"/>
    <xf numFmtId="0" fontId="32" fillId="6" borderId="2" xfId="0" applyFont="1" applyFill="1" applyBorder="1" applyAlignment="1" applyProtection="1">
      <alignment horizontal="center" vertical="center" wrapText="1"/>
      <protection locked="0"/>
    </xf>
    <xf numFmtId="0" fontId="21" fillId="6" borderId="2" xfId="0" applyFont="1" applyFill="1" applyBorder="1" applyAlignment="1" applyProtection="1">
      <alignment horizontal="center" vertical="center" wrapText="1"/>
      <protection locked="0"/>
    </xf>
    <xf numFmtId="0" fontId="19" fillId="0" borderId="4" xfId="0" applyFont="1" applyBorder="1" applyAlignment="1" applyProtection="1">
      <alignment horizontal="left"/>
      <protection locked="0"/>
    </xf>
    <xf numFmtId="2" fontId="18" fillId="6" borderId="18" xfId="0" applyNumberFormat="1" applyFont="1" applyFill="1" applyBorder="1"/>
    <xf numFmtId="2" fontId="18" fillId="6" borderId="13" xfId="0" applyNumberFormat="1" applyFont="1" applyFill="1" applyBorder="1" applyAlignment="1">
      <alignment horizontal="center" vertical="center" wrapText="1"/>
    </xf>
    <xf numFmtId="1" fontId="18" fillId="0" borderId="13" xfId="0" applyNumberFormat="1" applyFont="1" applyBorder="1" applyAlignment="1" applyProtection="1">
      <alignment horizontal="center" vertical="center" wrapText="1"/>
      <protection locked="0"/>
    </xf>
    <xf numFmtId="0" fontId="32" fillId="4" borderId="2" xfId="0" applyFont="1" applyFill="1" applyBorder="1" applyAlignment="1" applyProtection="1">
      <alignment horizontal="center" vertical="center" wrapText="1"/>
      <protection locked="0"/>
    </xf>
    <xf numFmtId="0" fontId="35" fillId="0" borderId="3" xfId="0" applyFont="1" applyBorder="1" applyProtection="1">
      <protection locked="0"/>
    </xf>
    <xf numFmtId="0" fontId="21" fillId="4" borderId="2" xfId="0" applyFont="1" applyFill="1" applyBorder="1" applyAlignment="1" applyProtection="1">
      <alignment horizontal="center" vertical="center" wrapText="1"/>
      <protection locked="0"/>
    </xf>
    <xf numFmtId="2" fontId="16" fillId="4" borderId="2" xfId="0" applyNumberFormat="1" applyFont="1" applyFill="1" applyBorder="1"/>
    <xf numFmtId="2" fontId="24" fillId="0" borderId="2" xfId="0" applyNumberFormat="1" applyFont="1" applyBorder="1"/>
    <xf numFmtId="2" fontId="16" fillId="6" borderId="13" xfId="0" applyNumberFormat="1" applyFont="1" applyFill="1" applyBorder="1" applyAlignment="1">
      <alignment horizontal="center" vertical="center" wrapText="1"/>
    </xf>
    <xf numFmtId="2" fontId="16" fillId="2" borderId="18" xfId="0" applyNumberFormat="1" applyFont="1" applyFill="1" applyBorder="1"/>
    <xf numFmtId="2" fontId="16" fillId="6" borderId="18" xfId="0" applyNumberFormat="1" applyFont="1" applyFill="1" applyBorder="1"/>
    <xf numFmtId="2" fontId="18" fillId="6" borderId="18" xfId="0" applyNumberFormat="1" applyFont="1" applyFill="1" applyBorder="1" applyAlignment="1">
      <alignment horizontal="center" vertical="center"/>
    </xf>
    <xf numFmtId="2" fontId="18" fillId="2" borderId="18" xfId="0" applyNumberFormat="1" applyFont="1" applyFill="1" applyBorder="1" applyAlignment="1">
      <alignment horizontal="center" vertical="center"/>
    </xf>
    <xf numFmtId="1" fontId="18" fillId="0" borderId="16" xfId="0" applyNumberFormat="1" applyFont="1" applyBorder="1" applyAlignment="1" applyProtection="1">
      <alignment horizontal="center" vertical="center" wrapText="1"/>
      <protection locked="0"/>
    </xf>
    <xf numFmtId="1" fontId="0" fillId="0" borderId="16" xfId="0" applyNumberFormat="1" applyBorder="1" applyAlignment="1" applyProtection="1">
      <alignment horizontal="center" vertical="center"/>
      <protection locked="0"/>
    </xf>
    <xf numFmtId="1" fontId="0" fillId="0" borderId="13" xfId="0" applyNumberFormat="1" applyBorder="1" applyAlignment="1" applyProtection="1">
      <alignment horizontal="center" vertical="center"/>
      <protection locked="0"/>
    </xf>
    <xf numFmtId="2" fontId="16" fillId="2" borderId="16" xfId="0" applyNumberFormat="1" applyFont="1" applyFill="1" applyBorder="1" applyAlignment="1">
      <alignment horizontal="center" vertical="center"/>
    </xf>
    <xf numFmtId="0" fontId="52" fillId="0" borderId="0" xfId="0" applyFont="1" applyProtection="1">
      <protection locked="0"/>
    </xf>
    <xf numFmtId="0" fontId="55" fillId="0" borderId="2" xfId="0" applyFont="1" applyBorder="1" applyAlignment="1" applyProtection="1">
      <alignment horizontal="center" vertical="center" wrapText="1"/>
      <protection locked="0"/>
    </xf>
    <xf numFmtId="0" fontId="55" fillId="0" borderId="2" xfId="0" applyFont="1" applyBorder="1" applyAlignment="1" applyProtection="1">
      <alignment horizontal="center" vertical="center"/>
      <protection locked="0"/>
    </xf>
    <xf numFmtId="0" fontId="56" fillId="0" borderId="0" xfId="0" applyFont="1" applyAlignment="1" applyProtection="1">
      <alignment vertical="center" wrapText="1"/>
      <protection locked="0"/>
    </xf>
    <xf numFmtId="0" fontId="57" fillId="0" borderId="2" xfId="0" applyFont="1" applyBorder="1" applyProtection="1">
      <protection locked="0"/>
    </xf>
    <xf numFmtId="2" fontId="52" fillId="0" borderId="2" xfId="0" applyNumberFormat="1" applyFont="1" applyBorder="1"/>
    <xf numFmtId="2" fontId="18" fillId="6" borderId="16" xfId="0" applyNumberFormat="1" applyFont="1" applyFill="1" applyBorder="1" applyAlignment="1">
      <alignment horizontal="center" vertical="center"/>
    </xf>
    <xf numFmtId="2" fontId="18" fillId="2" borderId="16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 applyProtection="1">
      <alignment horizontal="center" vertical="center" wrapText="1"/>
      <protection locked="0"/>
    </xf>
    <xf numFmtId="0" fontId="39" fillId="0" borderId="2" xfId="0" applyFont="1" applyBorder="1" applyAlignment="1" applyProtection="1">
      <alignment horizontal="center" vertical="center" wrapText="1"/>
      <protection locked="0"/>
    </xf>
    <xf numFmtId="0" fontId="39" fillId="2" borderId="2" xfId="0" applyFont="1" applyFill="1" applyBorder="1" applyAlignment="1" applyProtection="1">
      <alignment horizontal="center" vertical="center" wrapText="1"/>
      <protection locked="0"/>
    </xf>
    <xf numFmtId="0" fontId="39" fillId="0" borderId="2" xfId="0" applyFont="1" applyBorder="1" applyProtection="1">
      <protection locked="0"/>
    </xf>
    <xf numFmtId="2" fontId="35" fillId="2" borderId="2" xfId="0" applyNumberFormat="1" applyFont="1" applyFill="1" applyBorder="1"/>
    <xf numFmtId="0" fontId="59" fillId="5" borderId="0" xfId="1" applyFont="1" applyFill="1" applyAlignment="1" applyProtection="1">
      <alignment horizontal="center" vertical="center" wrapText="1"/>
      <protection locked="0"/>
    </xf>
    <xf numFmtId="2" fontId="35" fillId="6" borderId="2" xfId="0" applyNumberFormat="1" applyFont="1" applyFill="1" applyBorder="1"/>
    <xf numFmtId="2" fontId="16" fillId="6" borderId="16" xfId="0" applyNumberFormat="1" applyFont="1" applyFill="1" applyBorder="1" applyAlignment="1">
      <alignment horizontal="center" vertical="center"/>
    </xf>
    <xf numFmtId="1" fontId="18" fillId="0" borderId="18" xfId="0" applyNumberFormat="1" applyFont="1" applyBorder="1" applyAlignment="1" applyProtection="1">
      <alignment vertical="center" wrapText="1"/>
      <protection locked="0"/>
    </xf>
    <xf numFmtId="164" fontId="16" fillId="3" borderId="13" xfId="0" applyNumberFormat="1" applyFont="1" applyFill="1" applyBorder="1" applyAlignment="1">
      <alignment horizontal="center" vertical="center" wrapText="1"/>
    </xf>
    <xf numFmtId="164" fontId="16" fillId="6" borderId="13" xfId="0" applyNumberFormat="1" applyFont="1" applyFill="1" applyBorder="1" applyAlignment="1">
      <alignment horizontal="center" vertical="center" wrapText="1"/>
    </xf>
    <xf numFmtId="164" fontId="16" fillId="2" borderId="13" xfId="0" applyNumberFormat="1" applyFont="1" applyFill="1" applyBorder="1" applyAlignment="1">
      <alignment horizontal="center" vertical="center" wrapText="1"/>
    </xf>
    <xf numFmtId="0" fontId="60" fillId="0" borderId="2" xfId="0" applyFont="1" applyBorder="1"/>
    <xf numFmtId="164" fontId="60" fillId="0" borderId="2" xfId="0" applyNumberFormat="1" applyFont="1" applyBorder="1"/>
    <xf numFmtId="164" fontId="16" fillId="6" borderId="18" xfId="0" applyNumberFormat="1" applyFont="1" applyFill="1" applyBorder="1"/>
    <xf numFmtId="164" fontId="16" fillId="2" borderId="18" xfId="0" applyNumberFormat="1" applyFont="1" applyFill="1" applyBorder="1"/>
    <xf numFmtId="0" fontId="21" fillId="3" borderId="2" xfId="0" applyFont="1" applyFill="1" applyBorder="1" applyAlignment="1" applyProtection="1">
      <alignment horizontal="center" vertical="center" wrapText="1"/>
      <protection locked="0"/>
    </xf>
    <xf numFmtId="0" fontId="21" fillId="8" borderId="2" xfId="0" applyFont="1" applyFill="1" applyBorder="1" applyAlignment="1" applyProtection="1">
      <alignment horizontal="center" vertical="center" wrapText="1"/>
      <protection locked="0"/>
    </xf>
    <xf numFmtId="0" fontId="18" fillId="8" borderId="2" xfId="0" applyFont="1" applyFill="1" applyBorder="1" applyAlignment="1" applyProtection="1">
      <alignment horizontal="center" vertical="center" wrapText="1"/>
      <protection locked="0"/>
    </xf>
    <xf numFmtId="2" fontId="16" fillId="8" borderId="2" xfId="0" applyNumberFormat="1" applyFont="1" applyFill="1" applyBorder="1"/>
    <xf numFmtId="0" fontId="18" fillId="9" borderId="2" xfId="0" applyFont="1" applyFill="1" applyBorder="1" applyAlignment="1" applyProtection="1">
      <alignment horizontal="center" vertical="center" wrapText="1"/>
      <protection locked="0"/>
    </xf>
    <xf numFmtId="0" fontId="39" fillId="9" borderId="2" xfId="0" applyFont="1" applyFill="1" applyBorder="1" applyAlignment="1" applyProtection="1">
      <alignment horizontal="center" vertical="center"/>
      <protection locked="0"/>
    </xf>
    <xf numFmtId="0" fontId="39" fillId="0" borderId="4" xfId="0" applyFont="1" applyBorder="1" applyProtection="1">
      <protection locked="0"/>
    </xf>
    <xf numFmtId="0" fontId="39" fillId="0" borderId="5" xfId="0" applyFont="1" applyBorder="1" applyProtection="1">
      <protection locked="0"/>
    </xf>
    <xf numFmtId="0" fontId="35" fillId="0" borderId="0" xfId="0" applyFont="1" applyProtection="1">
      <protection locked="0"/>
    </xf>
    <xf numFmtId="0" fontId="39" fillId="0" borderId="0" xfId="0" applyFont="1" applyAlignment="1" applyProtection="1">
      <alignment vertical="top"/>
      <protection locked="0"/>
    </xf>
    <xf numFmtId="0" fontId="39" fillId="0" borderId="4" xfId="0" applyFont="1" applyBorder="1" applyAlignment="1" applyProtection="1">
      <alignment vertical="top"/>
      <protection locked="0"/>
    </xf>
    <xf numFmtId="0" fontId="39" fillId="0" borderId="5" xfId="0" applyFont="1" applyBorder="1" applyAlignment="1" applyProtection="1">
      <alignment vertical="top"/>
      <protection locked="0"/>
    </xf>
    <xf numFmtId="0" fontId="39" fillId="0" borderId="4" xfId="0" applyFont="1" applyBorder="1" applyAlignment="1" applyProtection="1">
      <alignment horizontal="left" vertical="top"/>
      <protection locked="0"/>
    </xf>
    <xf numFmtId="0" fontId="39" fillId="0" borderId="5" xfId="0" applyFont="1" applyBorder="1" applyAlignment="1" applyProtection="1">
      <alignment horizontal="left" vertical="top"/>
      <protection locked="0"/>
    </xf>
    <xf numFmtId="0" fontId="39" fillId="0" borderId="23" xfId="0" applyFont="1" applyBorder="1" applyAlignment="1" applyProtection="1">
      <alignment vertical="top"/>
      <protection locked="0"/>
    </xf>
    <xf numFmtId="2" fontId="16" fillId="3" borderId="2" xfId="0" applyNumberFormat="1" applyFont="1" applyFill="1" applyBorder="1"/>
    <xf numFmtId="2" fontId="16" fillId="2" borderId="2" xfId="0" applyNumberFormat="1" applyFont="1" applyFill="1" applyBorder="1" applyAlignment="1">
      <alignment vertical="center"/>
    </xf>
    <xf numFmtId="2" fontId="16" fillId="8" borderId="2" xfId="0" applyNumberFormat="1" applyFont="1" applyFill="1" applyBorder="1" applyAlignment="1">
      <alignment vertical="center"/>
    </xf>
    <xf numFmtId="2" fontId="16" fillId="9" borderId="2" xfId="0" applyNumberFormat="1" applyFont="1" applyFill="1" applyBorder="1" applyAlignment="1">
      <alignment vertical="center"/>
    </xf>
    <xf numFmtId="0" fontId="28" fillId="0" borderId="19" xfId="0" applyFont="1" applyBorder="1" applyAlignment="1" applyProtection="1">
      <alignment horizontal="left"/>
      <protection locked="0"/>
    </xf>
    <xf numFmtId="0" fontId="28" fillId="0" borderId="19" xfId="0" applyFont="1" applyBorder="1" applyProtection="1"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54" fillId="0" borderId="0" xfId="1" quotePrefix="1" applyFont="1" applyFill="1" applyAlignment="1" applyProtection="1">
      <alignment horizontal="left" vertical="center" wrapText="1"/>
    </xf>
    <xf numFmtId="0" fontId="54" fillId="0" borderId="0" xfId="1" quotePrefix="1" applyFont="1" applyFill="1" applyAlignment="1" applyProtection="1">
      <alignment horizontal="left" vertical="center"/>
    </xf>
    <xf numFmtId="0" fontId="54" fillId="0" borderId="0" xfId="1" quotePrefix="1" applyFont="1" applyFill="1" applyAlignment="1" applyProtection="1">
      <alignment vertical="center" wrapText="1"/>
    </xf>
    <xf numFmtId="0" fontId="54" fillId="0" borderId="0" xfId="1" quotePrefix="1" applyFont="1" applyFill="1" applyAlignment="1" applyProtection="1">
      <alignment wrapText="1"/>
    </xf>
    <xf numFmtId="0" fontId="12" fillId="0" borderId="0" xfId="0" applyFont="1"/>
    <xf numFmtId="0" fontId="13" fillId="0" borderId="0" xfId="0" applyFont="1"/>
    <xf numFmtId="0" fontId="10" fillId="0" borderId="0" xfId="0" applyFont="1" applyAlignment="1">
      <alignment horizontal="center" wrapText="1"/>
    </xf>
    <xf numFmtId="0" fontId="10" fillId="0" borderId="0" xfId="0" applyFont="1"/>
    <xf numFmtId="0" fontId="14" fillId="0" borderId="0" xfId="0" applyFont="1"/>
    <xf numFmtId="0" fontId="39" fillId="0" borderId="0" xfId="0" applyFont="1" applyAlignment="1">
      <alignment vertical="center"/>
    </xf>
    <xf numFmtId="0" fontId="62" fillId="0" borderId="0" xfId="0" applyFont="1" applyAlignment="1">
      <alignment horizontal="left" wrapText="1"/>
    </xf>
    <xf numFmtId="0" fontId="13" fillId="0" borderId="5" xfId="0" applyFont="1" applyBorder="1" applyAlignment="1" applyProtection="1">
      <alignment horizontal="center"/>
      <protection locked="0"/>
    </xf>
    <xf numFmtId="0" fontId="13" fillId="0" borderId="4" xfId="0" applyFont="1" applyBorder="1" applyAlignment="1" applyProtection="1">
      <alignment horizontal="center"/>
      <protection locked="0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2" fillId="0" borderId="0" xfId="0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16" fillId="0" borderId="0" xfId="0" applyFont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 shrinkToFit="1"/>
    </xf>
    <xf numFmtId="0" fontId="61" fillId="0" borderId="0" xfId="0" applyFont="1" applyAlignment="1">
      <alignment horizontal="left" vertical="center" wrapText="1"/>
    </xf>
    <xf numFmtId="0" fontId="46" fillId="8" borderId="0" xfId="1" quotePrefix="1" applyFont="1" applyFill="1" applyAlignment="1" applyProtection="1">
      <alignment horizontal="left" vertical="center" wrapText="1"/>
    </xf>
    <xf numFmtId="0" fontId="46" fillId="8" borderId="0" xfId="1" quotePrefix="1" applyFont="1" applyFill="1" applyAlignment="1" applyProtection="1">
      <alignment horizontal="left" wrapText="1"/>
    </xf>
    <xf numFmtId="0" fontId="58" fillId="5" borderId="0" xfId="1" quotePrefix="1" applyFont="1" applyFill="1" applyAlignment="1" applyProtection="1">
      <alignment horizontal="left" vertical="center" wrapText="1"/>
    </xf>
    <xf numFmtId="0" fontId="44" fillId="0" borderId="0" xfId="0" applyFont="1" applyAlignment="1">
      <alignment horizontal="center" vertical="top" wrapText="1"/>
    </xf>
    <xf numFmtId="0" fontId="54" fillId="6" borderId="0" xfId="1" quotePrefix="1" applyFont="1" applyFill="1" applyAlignment="1" applyProtection="1">
      <alignment horizontal="left" vertical="top" wrapText="1"/>
    </xf>
    <xf numFmtId="0" fontId="54" fillId="2" borderId="0" xfId="1" quotePrefix="1" applyFont="1" applyFill="1" applyAlignment="1" applyProtection="1">
      <alignment horizontal="left"/>
    </xf>
    <xf numFmtId="0" fontId="46" fillId="2" borderId="0" xfId="1" quotePrefix="1" applyFont="1" applyFill="1" applyAlignment="1" applyProtection="1">
      <alignment horizontal="left"/>
    </xf>
    <xf numFmtId="0" fontId="46" fillId="2" borderId="0" xfId="1" quotePrefix="1" applyFont="1" applyFill="1" applyAlignment="1" applyProtection="1">
      <alignment horizontal="left" wrapText="1"/>
    </xf>
    <xf numFmtId="0" fontId="20" fillId="0" borderId="0" xfId="0" applyFont="1" applyAlignment="1">
      <alignment horizontal="center"/>
    </xf>
    <xf numFmtId="0" fontId="54" fillId="7" borderId="0" xfId="1" quotePrefix="1" applyFont="1" applyFill="1" applyAlignment="1" applyProtection="1">
      <alignment horizontal="left" vertical="center" wrapText="1"/>
    </xf>
    <xf numFmtId="0" fontId="54" fillId="7" borderId="0" xfId="1" quotePrefix="1" applyFont="1" applyFill="1" applyAlignment="1" applyProtection="1">
      <alignment horizontal="left"/>
    </xf>
    <xf numFmtId="0" fontId="54" fillId="7" borderId="0" xfId="1" quotePrefix="1" applyFont="1" applyFill="1" applyAlignment="1" applyProtection="1">
      <alignment horizontal="left" wrapText="1"/>
    </xf>
    <xf numFmtId="0" fontId="54" fillId="6" borderId="0" xfId="1" quotePrefix="1" applyFont="1" applyFill="1" applyAlignment="1" applyProtection="1">
      <alignment horizontal="left" vertical="center" wrapText="1"/>
    </xf>
    <xf numFmtId="0" fontId="54" fillId="6" borderId="0" xfId="1" quotePrefix="1" applyFont="1" applyFill="1" applyAlignment="1" applyProtection="1">
      <alignment horizontal="left" wrapText="1"/>
    </xf>
    <xf numFmtId="0" fontId="42" fillId="0" borderId="0" xfId="0" applyFont="1" applyAlignment="1">
      <alignment horizontal="center" vertical="center"/>
    </xf>
    <xf numFmtId="0" fontId="45" fillId="5" borderId="0" xfId="1" quotePrefix="1" applyFont="1" applyFill="1" applyAlignment="1" applyProtection="1">
      <alignment horizontal="center" vertical="center"/>
    </xf>
    <xf numFmtId="0" fontId="18" fillId="0" borderId="0" xfId="0" applyFont="1" applyAlignment="1">
      <alignment horizontal="center"/>
    </xf>
    <xf numFmtId="0" fontId="54" fillId="3" borderId="0" xfId="1" quotePrefix="1" applyFont="1" applyFill="1" applyAlignment="1" applyProtection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54" fillId="3" borderId="0" xfId="1" quotePrefix="1" applyFont="1" applyFill="1" applyAlignment="1" applyProtection="1">
      <alignment horizontal="left" vertical="center"/>
    </xf>
    <xf numFmtId="0" fontId="42" fillId="0" borderId="0" xfId="0" applyFont="1" applyAlignment="1">
      <alignment horizontal="left" wrapText="1"/>
    </xf>
    <xf numFmtId="0" fontId="10" fillId="0" borderId="0" xfId="0" applyFont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horizontal="center" vertical="center" wrapText="1"/>
      <protection locked="0"/>
    </xf>
    <xf numFmtId="0" fontId="25" fillId="0" borderId="3" xfId="0" applyFont="1" applyBorder="1" applyAlignment="1" applyProtection="1">
      <alignment horizontal="center" vertical="center" wrapText="1"/>
      <protection locked="0"/>
    </xf>
    <xf numFmtId="0" fontId="22" fillId="0" borderId="4" xfId="0" applyFont="1" applyBorder="1" applyAlignment="1" applyProtection="1">
      <alignment horizontal="center" vertical="center" wrapText="1"/>
      <protection locked="0"/>
    </xf>
    <xf numFmtId="0" fontId="24" fillId="0" borderId="1" xfId="0" applyFont="1" applyBorder="1" applyAlignment="1" applyProtection="1">
      <alignment horizontal="center"/>
      <protection locked="0"/>
    </xf>
    <xf numFmtId="0" fontId="24" fillId="0" borderId="3" xfId="0" applyFont="1" applyBorder="1" applyAlignment="1" applyProtection="1">
      <alignment horizontal="center"/>
      <protection locked="0"/>
    </xf>
    <xf numFmtId="0" fontId="49" fillId="0" borderId="1" xfId="0" applyFont="1" applyBorder="1" applyAlignment="1" applyProtection="1">
      <alignment horizontal="center" vertical="center"/>
      <protection locked="0"/>
    </xf>
    <xf numFmtId="0" fontId="49" fillId="0" borderId="3" xfId="0" applyFont="1" applyBorder="1" applyAlignment="1" applyProtection="1">
      <alignment horizontal="center" vertical="center"/>
      <protection locked="0"/>
    </xf>
    <xf numFmtId="0" fontId="47" fillId="5" borderId="0" xfId="1" applyFont="1" applyFill="1" applyAlignment="1" applyProtection="1">
      <alignment horizontal="center" vertical="center"/>
      <protection locked="0"/>
    </xf>
    <xf numFmtId="0" fontId="49" fillId="0" borderId="1" xfId="0" applyFont="1" applyBorder="1" applyAlignment="1" applyProtection="1">
      <alignment horizontal="center" vertical="center" wrapText="1"/>
      <protection locked="0"/>
    </xf>
    <xf numFmtId="0" fontId="49" fillId="0" borderId="3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18" fillId="0" borderId="7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0" fillId="2" borderId="7" xfId="0" applyFont="1" applyFill="1" applyBorder="1" applyAlignment="1" applyProtection="1">
      <alignment horizontal="center" vertical="center" wrapText="1"/>
      <protection locked="0"/>
    </xf>
    <xf numFmtId="0" fontId="20" fillId="2" borderId="9" xfId="0" applyFont="1" applyFill="1" applyBorder="1" applyAlignment="1" applyProtection="1">
      <alignment horizontal="center" vertical="center" wrapText="1"/>
      <protection locked="0"/>
    </xf>
    <xf numFmtId="0" fontId="20" fillId="2" borderId="11" xfId="0" applyFont="1" applyFill="1" applyBorder="1" applyAlignment="1" applyProtection="1">
      <alignment horizontal="center" vertical="center" wrapText="1"/>
      <protection locked="0"/>
    </xf>
    <xf numFmtId="0" fontId="20" fillId="2" borderId="13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18" fillId="0" borderId="8" xfId="0" applyFont="1" applyBorder="1" applyAlignment="1" applyProtection="1">
      <alignment horizontal="center" vertical="center" wrapText="1"/>
      <protection locked="0"/>
    </xf>
    <xf numFmtId="0" fontId="48" fillId="2" borderId="7" xfId="0" applyFont="1" applyFill="1" applyBorder="1" applyAlignment="1" applyProtection="1">
      <alignment horizontal="center" vertical="center"/>
      <protection locked="0"/>
    </xf>
    <xf numFmtId="0" fontId="11" fillId="2" borderId="9" xfId="0" applyFont="1" applyFill="1" applyBorder="1" applyAlignment="1" applyProtection="1">
      <alignment horizontal="center" vertical="center"/>
      <protection locked="0"/>
    </xf>
    <xf numFmtId="0" fontId="11" fillId="2" borderId="11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8" fillId="0" borderId="11" xfId="0" applyFont="1" applyBorder="1" applyAlignment="1" applyProtection="1">
      <alignment horizontal="center" vertical="center" wrapText="1"/>
      <protection locked="0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17" xfId="0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0" fontId="18" fillId="0" borderId="16" xfId="0" applyFont="1" applyBorder="1" applyAlignment="1" applyProtection="1">
      <alignment horizontal="center" vertical="center" wrapText="1"/>
      <protection locked="0"/>
    </xf>
    <xf numFmtId="0" fontId="47" fillId="5" borderId="0" xfId="1" applyFont="1" applyFill="1" applyAlignment="1" applyProtection="1">
      <alignment horizontal="center" vertical="center"/>
    </xf>
    <xf numFmtId="0" fontId="35" fillId="0" borderId="8" xfId="0" applyFont="1" applyBorder="1" applyAlignment="1" applyProtection="1">
      <alignment horizontal="center" vertical="center" wrapText="1"/>
      <protection locked="0"/>
    </xf>
    <xf numFmtId="0" fontId="35" fillId="0" borderId="9" xfId="0" applyFont="1" applyBorder="1" applyAlignment="1" applyProtection="1">
      <alignment horizontal="center" vertical="center" wrapText="1"/>
      <protection locked="0"/>
    </xf>
    <xf numFmtId="0" fontId="35" fillId="0" borderId="12" xfId="0" applyFont="1" applyBorder="1" applyAlignment="1" applyProtection="1">
      <alignment horizontal="center" vertical="center" wrapText="1"/>
      <protection locked="0"/>
    </xf>
    <xf numFmtId="0" fontId="35" fillId="0" borderId="13" xfId="0" applyFont="1" applyBorder="1" applyAlignment="1" applyProtection="1">
      <alignment horizontal="center" vertical="center" wrapText="1"/>
      <protection locked="0"/>
    </xf>
    <xf numFmtId="0" fontId="18" fillId="0" borderId="9" xfId="0" applyFont="1" applyBorder="1" applyAlignment="1" applyProtection="1">
      <alignment horizontal="center" vertical="center" wrapText="1"/>
      <protection locked="0"/>
    </xf>
    <xf numFmtId="0" fontId="20" fillId="2" borderId="8" xfId="0" applyFont="1" applyFill="1" applyBorder="1" applyAlignment="1" applyProtection="1">
      <alignment horizontal="center" vertical="center" wrapText="1"/>
      <protection locked="0"/>
    </xf>
    <xf numFmtId="0" fontId="20" fillId="2" borderId="12" xfId="0" applyFont="1" applyFill="1" applyBorder="1" applyAlignment="1" applyProtection="1">
      <alignment horizontal="center" vertical="center" wrapText="1"/>
      <protection locked="0"/>
    </xf>
    <xf numFmtId="0" fontId="34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50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0" fillId="0" borderId="4" xfId="0" applyBorder="1" applyAlignment="1" applyProtection="1">
      <alignment horizontal="center"/>
      <protection locked="0"/>
    </xf>
    <xf numFmtId="0" fontId="20" fillId="0" borderId="7" xfId="0" applyFont="1" applyBorder="1" applyAlignment="1" applyProtection="1">
      <alignment horizontal="center" vertical="center" textRotation="90"/>
      <protection locked="0"/>
    </xf>
    <xf numFmtId="0" fontId="20" fillId="0" borderId="9" xfId="0" applyFont="1" applyBorder="1" applyAlignment="1" applyProtection="1">
      <alignment horizontal="center" vertical="center" textRotation="90"/>
      <protection locked="0"/>
    </xf>
    <xf numFmtId="0" fontId="20" fillId="0" borderId="11" xfId="0" applyFont="1" applyBorder="1" applyAlignment="1" applyProtection="1">
      <alignment horizontal="center" vertical="center" textRotation="90"/>
      <protection locked="0"/>
    </xf>
    <xf numFmtId="0" fontId="20" fillId="0" borderId="13" xfId="0" applyFont="1" applyBorder="1" applyAlignment="1" applyProtection="1">
      <alignment horizontal="center" vertical="center" textRotation="90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8" fillId="0" borderId="6" xfId="0" applyFont="1" applyBorder="1" applyAlignment="1" applyProtection="1">
      <alignment horizontal="center" vertical="center" wrapText="1"/>
      <protection locked="0"/>
    </xf>
    <xf numFmtId="0" fontId="18" fillId="0" borderId="10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35" fillId="0" borderId="7" xfId="0" applyFont="1" applyBorder="1" applyAlignment="1" applyProtection="1">
      <alignment horizontal="center" vertical="center" wrapText="1"/>
      <protection locked="0"/>
    </xf>
    <xf numFmtId="0" fontId="35" fillId="0" borderId="11" xfId="0" applyFont="1" applyBorder="1" applyAlignment="1" applyProtection="1">
      <alignment horizontal="center" vertical="center" wrapText="1"/>
      <protection locked="0"/>
    </xf>
    <xf numFmtId="0" fontId="31" fillId="0" borderId="17" xfId="0" applyFont="1" applyBorder="1" applyAlignment="1" applyProtection="1">
      <alignment horizontal="center" vertical="center" wrapText="1"/>
      <protection locked="0"/>
    </xf>
    <xf numFmtId="0" fontId="31" fillId="0" borderId="15" xfId="0" applyFont="1" applyBorder="1" applyAlignment="1" applyProtection="1">
      <alignment horizontal="center" vertical="center" wrapText="1"/>
      <protection locked="0"/>
    </xf>
    <xf numFmtId="0" fontId="31" fillId="0" borderId="16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19" fillId="0" borderId="0" xfId="0" applyFont="1" applyAlignment="1" applyProtection="1">
      <alignment horizontal="left"/>
      <protection locked="0"/>
    </xf>
    <xf numFmtId="0" fontId="18" fillId="0" borderId="17" xfId="0" applyFont="1" applyBorder="1" applyAlignment="1" applyProtection="1">
      <alignment horizontal="center" vertical="center"/>
      <protection locked="0"/>
    </xf>
    <xf numFmtId="0" fontId="18" fillId="0" borderId="16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center" vertical="center"/>
      <protection locked="0"/>
    </xf>
    <xf numFmtId="0" fontId="20" fillId="2" borderId="18" xfId="0" applyFont="1" applyFill="1" applyBorder="1" applyAlignment="1" applyProtection="1">
      <alignment horizontal="center" vertical="center" textRotation="90"/>
      <protection locked="0"/>
    </xf>
    <xf numFmtId="0" fontId="18" fillId="0" borderId="21" xfId="0" applyFont="1" applyBorder="1" applyAlignment="1" applyProtection="1">
      <alignment horizontal="center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6" fillId="0" borderId="22" xfId="0" applyFont="1" applyBorder="1" applyAlignment="1" applyProtection="1">
      <alignment horizontal="center" vertical="center" wrapText="1"/>
      <protection locked="0"/>
    </xf>
    <xf numFmtId="0" fontId="16" fillId="0" borderId="12" xfId="0" applyFont="1" applyBorder="1" applyAlignment="1" applyProtection="1">
      <alignment horizontal="center" vertical="center" wrapText="1"/>
      <protection locked="0"/>
    </xf>
    <xf numFmtId="0" fontId="16" fillId="0" borderId="13" xfId="0" applyFont="1" applyBorder="1" applyAlignment="1" applyProtection="1">
      <alignment horizontal="center" vertical="center" wrapText="1"/>
      <protection locked="0"/>
    </xf>
    <xf numFmtId="0" fontId="16" fillId="0" borderId="11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9" fillId="0" borderId="17" xfId="0" applyFont="1" applyBorder="1" applyAlignment="1" applyProtection="1">
      <alignment horizontal="center" vertical="center" wrapText="1"/>
      <protection locked="0"/>
    </xf>
    <xf numFmtId="0" fontId="19" fillId="0" borderId="15" xfId="0" applyFont="1" applyBorder="1" applyAlignment="1" applyProtection="1">
      <alignment horizontal="center" vertical="center" wrapText="1"/>
      <protection locked="0"/>
    </xf>
    <xf numFmtId="0" fontId="19" fillId="0" borderId="16" xfId="0" applyFont="1" applyBorder="1" applyAlignment="1" applyProtection="1">
      <alignment horizontal="center" vertical="center" wrapText="1"/>
      <protection locked="0"/>
    </xf>
    <xf numFmtId="0" fontId="16" fillId="0" borderId="17" xfId="0" applyFont="1" applyBorder="1" applyAlignment="1" applyProtection="1">
      <alignment horizontal="center" vertical="center" wrapText="1"/>
      <protection locked="0"/>
    </xf>
    <xf numFmtId="0" fontId="16" fillId="0" borderId="15" xfId="0" applyFont="1" applyBorder="1" applyAlignment="1" applyProtection="1">
      <alignment horizontal="center" vertical="center" wrapText="1"/>
      <protection locked="0"/>
    </xf>
    <xf numFmtId="0" fontId="16" fillId="0" borderId="16" xfId="0" applyFont="1" applyBorder="1" applyAlignment="1" applyProtection="1">
      <alignment horizontal="center" vertical="center" wrapText="1"/>
      <protection locked="0"/>
    </xf>
    <xf numFmtId="0" fontId="35" fillId="0" borderId="0" xfId="0" applyFont="1" applyAlignment="1" applyProtection="1">
      <alignment horizontal="center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0" fontId="16" fillId="0" borderId="21" xfId="0" applyFont="1" applyBorder="1" applyAlignment="1" applyProtection="1">
      <alignment horizontal="center" vertical="center" wrapText="1"/>
      <protection locked="0"/>
    </xf>
    <xf numFmtId="0" fontId="20" fillId="2" borderId="7" xfId="0" applyFont="1" applyFill="1" applyBorder="1" applyAlignment="1" applyProtection="1">
      <alignment horizontal="center" vertical="center" textRotation="90"/>
      <protection locked="0"/>
    </xf>
    <xf numFmtId="0" fontId="20" fillId="2" borderId="9" xfId="0" applyFont="1" applyFill="1" applyBorder="1" applyAlignment="1" applyProtection="1">
      <alignment horizontal="center" vertical="center" textRotation="90"/>
      <protection locked="0"/>
    </xf>
    <xf numFmtId="0" fontId="20" fillId="2" borderId="21" xfId="0" applyFont="1" applyFill="1" applyBorder="1" applyAlignment="1" applyProtection="1">
      <alignment horizontal="center" vertical="center" textRotation="90"/>
      <protection locked="0"/>
    </xf>
    <xf numFmtId="0" fontId="20" fillId="2" borderId="22" xfId="0" applyFont="1" applyFill="1" applyBorder="1" applyAlignment="1" applyProtection="1">
      <alignment horizontal="center" vertical="center" textRotation="90"/>
      <protection locked="0"/>
    </xf>
    <xf numFmtId="0" fontId="20" fillId="2" borderId="11" xfId="0" applyFont="1" applyFill="1" applyBorder="1" applyAlignment="1" applyProtection="1">
      <alignment horizontal="center" vertical="center" textRotation="90"/>
      <protection locked="0"/>
    </xf>
    <xf numFmtId="0" fontId="20" fillId="2" borderId="13" xfId="0" applyFont="1" applyFill="1" applyBorder="1" applyAlignment="1" applyProtection="1">
      <alignment horizontal="center" vertical="center" textRotation="90"/>
      <protection locked="0"/>
    </xf>
    <xf numFmtId="0" fontId="16" fillId="0" borderId="12" xfId="0" applyFont="1" applyBorder="1" applyAlignment="1" applyProtection="1">
      <alignment horizontal="center" vertical="center"/>
      <protection locked="0"/>
    </xf>
    <xf numFmtId="0" fontId="17" fillId="2" borderId="7" xfId="0" applyFont="1" applyFill="1" applyBorder="1" applyAlignment="1" applyProtection="1">
      <alignment horizontal="center" vertical="center" textRotation="90" wrapText="1"/>
      <protection locked="0"/>
    </xf>
    <xf numFmtId="0" fontId="17" fillId="2" borderId="9" xfId="0" applyFont="1" applyFill="1" applyBorder="1" applyAlignment="1" applyProtection="1">
      <alignment horizontal="center" vertical="center" textRotation="90" wrapText="1"/>
      <protection locked="0"/>
    </xf>
    <xf numFmtId="0" fontId="17" fillId="2" borderId="11" xfId="0" applyFont="1" applyFill="1" applyBorder="1" applyAlignment="1" applyProtection="1">
      <alignment horizontal="center" vertical="center" textRotation="90" wrapText="1"/>
      <protection locked="0"/>
    </xf>
    <xf numFmtId="0" fontId="17" fillId="2" borderId="13" xfId="0" applyFont="1" applyFill="1" applyBorder="1" applyAlignment="1" applyProtection="1">
      <alignment horizontal="center" vertical="center" textRotation="90" wrapText="1"/>
      <protection locked="0"/>
    </xf>
    <xf numFmtId="0" fontId="17" fillId="2" borderId="18" xfId="0" applyFont="1" applyFill="1" applyBorder="1" applyAlignment="1" applyProtection="1">
      <alignment horizontal="center" vertical="center" textRotation="90"/>
      <protection locked="0"/>
    </xf>
    <xf numFmtId="0" fontId="18" fillId="0" borderId="14" xfId="0" applyFont="1" applyBorder="1" applyAlignment="1" applyProtection="1">
      <alignment horizontal="center" vertical="center" textRotation="90" wrapText="1"/>
      <protection locked="0"/>
    </xf>
    <xf numFmtId="0" fontId="18" fillId="0" borderId="11" xfId="0" applyFont="1" applyBorder="1" applyAlignment="1" applyProtection="1">
      <alignment horizontal="center" vertical="center" textRotation="90" wrapText="1"/>
      <protection locked="0"/>
    </xf>
    <xf numFmtId="0" fontId="18" fillId="0" borderId="12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17" fillId="2" borderId="8" xfId="0" applyFont="1" applyFill="1" applyBorder="1" applyAlignment="1" applyProtection="1">
      <alignment horizontal="center" vertical="center" wrapText="1"/>
      <protection locked="0"/>
    </xf>
    <xf numFmtId="0" fontId="17" fillId="2" borderId="9" xfId="0" applyFont="1" applyFill="1" applyBorder="1" applyAlignment="1" applyProtection="1">
      <alignment horizontal="center" vertical="center" wrapText="1"/>
      <protection locked="0"/>
    </xf>
    <xf numFmtId="0" fontId="17" fillId="2" borderId="12" xfId="0" applyFont="1" applyFill="1" applyBorder="1" applyAlignment="1" applyProtection="1">
      <alignment horizontal="center" vertical="center" wrapText="1"/>
      <protection locked="0"/>
    </xf>
    <xf numFmtId="0" fontId="17" fillId="2" borderId="13" xfId="0" applyFont="1" applyFill="1" applyBorder="1" applyAlignment="1" applyProtection="1">
      <alignment horizontal="center" vertical="center" wrapText="1"/>
      <protection locked="0"/>
    </xf>
    <xf numFmtId="0" fontId="57" fillId="0" borderId="2" xfId="0" applyFont="1" applyBorder="1" applyAlignment="1" applyProtection="1">
      <alignment horizontal="left" vertical="top"/>
      <protection locked="0"/>
    </xf>
    <xf numFmtId="0" fontId="57" fillId="0" borderId="19" xfId="0" applyFont="1" applyBorder="1" applyAlignment="1" applyProtection="1">
      <alignment horizontal="left" vertical="top"/>
      <protection locked="0"/>
    </xf>
    <xf numFmtId="0" fontId="47" fillId="5" borderId="12" xfId="1" applyFont="1" applyFill="1" applyBorder="1" applyAlignment="1" applyProtection="1">
      <alignment horizontal="center" vertical="center"/>
      <protection locked="0"/>
    </xf>
    <xf numFmtId="0" fontId="56" fillId="0" borderId="0" xfId="0" applyFont="1" applyAlignment="1" applyProtection="1">
      <alignment horizontal="left" vertical="top" wrapText="1"/>
      <protection locked="0"/>
    </xf>
    <xf numFmtId="0" fontId="17" fillId="2" borderId="18" xfId="0" applyFont="1" applyFill="1" applyBorder="1" applyAlignment="1" applyProtection="1">
      <alignment horizontal="center" vertical="center" textRotation="90" wrapText="1"/>
      <protection locked="0"/>
    </xf>
    <xf numFmtId="0" fontId="17" fillId="2" borderId="8" xfId="0" applyFont="1" applyFill="1" applyBorder="1" applyAlignment="1" applyProtection="1">
      <alignment horizontal="center" vertical="center" textRotation="90" wrapText="1"/>
      <protection locked="0"/>
    </xf>
    <xf numFmtId="0" fontId="17" fillId="2" borderId="12" xfId="0" applyFont="1" applyFill="1" applyBorder="1" applyAlignment="1" applyProtection="1">
      <alignment horizontal="center" vertical="center" textRotation="90" wrapText="1"/>
      <protection locked="0"/>
    </xf>
    <xf numFmtId="0" fontId="18" fillId="0" borderId="18" xfId="0" applyFont="1" applyBorder="1" applyAlignment="1" applyProtection="1">
      <alignment horizontal="center" vertical="center" textRotation="90" wrapText="1"/>
      <protection locked="0"/>
    </xf>
    <xf numFmtId="0" fontId="35" fillId="0" borderId="18" xfId="0" applyFont="1" applyBorder="1" applyAlignment="1" applyProtection="1">
      <alignment horizontal="center" vertical="center" textRotation="90" wrapText="1"/>
      <protection locked="0"/>
    </xf>
    <xf numFmtId="0" fontId="18" fillId="0" borderId="18" xfId="0" applyFont="1" applyBorder="1" applyAlignment="1" applyProtection="1">
      <alignment horizontal="center" vertical="center" wrapText="1"/>
      <protection locked="0"/>
    </xf>
    <xf numFmtId="0" fontId="35" fillId="0" borderId="0" xfId="0" applyFont="1" applyAlignment="1" applyProtection="1">
      <alignment horizontal="left"/>
      <protection locked="0"/>
    </xf>
    <xf numFmtId="0" fontId="35" fillId="0" borderId="0" xfId="0" applyFont="1" applyAlignment="1" applyProtection="1">
      <alignment horizontal="left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ФОРМИРОВАНИЕ ОБЩЕПРИНЯТЫХ </a:t>
            </a:r>
          </a:p>
          <a:p>
            <a:pPr>
              <a:defRPr/>
            </a:pPr>
            <a:r>
              <a:rPr lang="ru-RU"/>
              <a:t>НОРМ ПОВЕДЕНИЯ.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'СК-1'!$C$38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'СК-1'!$E$35:$G$35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'СК-1'!$E$38:$G$38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0</c:v>
                </c:pt>
                <c:pt idx="2">
                  <c:v>33.333333333333336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45-48CA-A906-10EC2EC57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90970544"/>
        <c:axId val="790915104"/>
        <c:axId val="0"/>
      </c:bar3DChart>
      <c:catAx>
        <c:axId val="7909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90915104"/>
        <c:crosses val="autoZero"/>
        <c:auto val="1"/>
        <c:lblAlgn val="ctr"/>
        <c:lblOffset val="100"/>
        <c:noMultiLvlLbl val="0"/>
      </c:catAx>
      <c:valAx>
        <c:axId val="790915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909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paperSize="9" orientation="portrait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200"/>
              <a:t>СЕНСОРНЫЕ ЭТАЛОНЫ </a:t>
            </a:r>
          </a:p>
          <a:p>
            <a:pPr>
              <a:defRPr sz="1200"/>
            </a:pPr>
            <a:r>
              <a:rPr lang="ru-RU" sz="1200"/>
              <a:t>И ПОЗНАВАТЕЛЬНЫЕ ДЕЙСТВИЯ</a:t>
            </a:r>
          </a:p>
          <a:p>
            <a:pPr>
              <a:defRPr sz="1200"/>
            </a:pPr>
            <a:r>
              <a:rPr lang="ru-RU" sz="1200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'ПР-1'!$B$36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'ПР-1'!$D$34:$F$34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'ПР-1'!$D$36:$F$36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40-4137-9D6D-7011F3FFF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95228144"/>
        <c:axId val="795228504"/>
        <c:axId val="0"/>
      </c:bar3DChart>
      <c:catAx>
        <c:axId val="795228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95228504"/>
        <c:crosses val="autoZero"/>
        <c:auto val="1"/>
        <c:lblAlgn val="ctr"/>
        <c:lblOffset val="100"/>
        <c:noMultiLvlLbl val="0"/>
      </c:catAx>
      <c:valAx>
        <c:axId val="795228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95228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200"/>
              <a:t>СЕНСОРНЫЕ ЭТАЛОНЫ </a:t>
            </a:r>
          </a:p>
          <a:p>
            <a:pPr>
              <a:defRPr sz="1200"/>
            </a:pPr>
            <a:r>
              <a:rPr lang="ru-RU" sz="1200"/>
              <a:t>И ПОЗНАВАТЕЛЬНЫЕ ДЕЙСТВИЯ</a:t>
            </a:r>
          </a:p>
          <a:p>
            <a:pPr>
              <a:defRPr sz="1200"/>
            </a:pPr>
            <a:r>
              <a:rPr lang="ru-RU" sz="1200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'ПР-1'!$B$41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'ПР-1'!$D$39:$F$39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'ПР-1'!$D$41:$F$41</c:f>
              <c:numCache>
                <c:formatCode>0.0</c:formatCode>
                <c:ptCount val="3"/>
                <c:pt idx="0">
                  <c:v>33.333333333333336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13-4EEB-A6E4-46CE98514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06788016"/>
        <c:axId val="706783336"/>
        <c:axId val="0"/>
      </c:bar3DChart>
      <c:catAx>
        <c:axId val="706788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06783336"/>
        <c:crosses val="autoZero"/>
        <c:auto val="1"/>
        <c:lblAlgn val="ctr"/>
        <c:lblOffset val="100"/>
        <c:noMultiLvlLbl val="0"/>
      </c:catAx>
      <c:valAx>
        <c:axId val="706783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06788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МАТЕМАТИЧЕСКИЕ ПРЕДСТАВЛЕНИЯ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'ПР-2'!$B$35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'ПР-2'!$D$33:$F$33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'ПР-2'!$D$35:$F$35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F6-43D8-967F-320CF56DE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88383864"/>
        <c:axId val="788380984"/>
        <c:axId val="0"/>
      </c:bar3DChart>
      <c:catAx>
        <c:axId val="788383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88380984"/>
        <c:crosses val="autoZero"/>
        <c:auto val="1"/>
        <c:lblAlgn val="ctr"/>
        <c:lblOffset val="100"/>
        <c:noMultiLvlLbl val="0"/>
      </c:catAx>
      <c:valAx>
        <c:axId val="788380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88383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МАТЕМАТИЧЕСКИЕ ПРЕДСТАВЛЕНИЯ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'ПР-2'!$B$40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'ПР-2'!$D$38:$F$38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'ПР-2'!$D$40:$F$40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9E-4AF8-9159-F04DB48D8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88384944"/>
        <c:axId val="788383504"/>
        <c:axId val="0"/>
      </c:bar3DChart>
      <c:catAx>
        <c:axId val="78838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88383504"/>
        <c:crosses val="autoZero"/>
        <c:auto val="1"/>
        <c:lblAlgn val="ctr"/>
        <c:lblOffset val="100"/>
        <c:noMultiLvlLbl val="0"/>
      </c:catAx>
      <c:valAx>
        <c:axId val="78838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8838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ОКРУЖАЮЩИЙ МИР. ПРИРОДА.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'ПР-3'!$B$35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'ПР-3'!$D$33:$F$33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'ПР-3'!$D$35:$F$35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47-4417-A45E-ED0C255CE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12518840"/>
        <c:axId val="712517760"/>
        <c:axId val="0"/>
      </c:bar3DChart>
      <c:catAx>
        <c:axId val="712518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12517760"/>
        <c:crosses val="autoZero"/>
        <c:auto val="1"/>
        <c:lblAlgn val="ctr"/>
        <c:lblOffset val="100"/>
        <c:noMultiLvlLbl val="0"/>
      </c:catAx>
      <c:valAx>
        <c:axId val="712517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12518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ОКРУЖАЮЩИЙ МИР. ПРИРОДА.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'ПР-3'!$B$40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'ПР-3'!$D$38:$F$38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'ПР-3'!$D$40:$F$40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DA-43D8-B051-480D199A8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95222384"/>
        <c:axId val="480708760"/>
        <c:axId val="0"/>
      </c:bar3DChart>
      <c:catAx>
        <c:axId val="7952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480708760"/>
        <c:crosses val="autoZero"/>
        <c:auto val="1"/>
        <c:lblAlgn val="ctr"/>
        <c:lblOffset val="100"/>
        <c:noMultiLvlLbl val="0"/>
      </c:catAx>
      <c:valAx>
        <c:axId val="480708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95222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'ИТОГ ПР'!$B$5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'ИТОГ ПР'!$C$4:$F$4</c:f>
              <c:strCach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ср.ур.</c:v>
                </c:pt>
              </c:strCache>
            </c:strRef>
          </c:cat>
          <c:val>
            <c:numRef>
              <c:f>'ИТОГ ПР'!$C$5:$F$5</c:f>
              <c:numCache>
                <c:formatCode>0.00</c:formatCode>
                <c:ptCount val="4"/>
                <c:pt idx="0">
                  <c:v>0.94444444444444431</c:v>
                </c:pt>
                <c:pt idx="1">
                  <c:v>0</c:v>
                </c:pt>
                <c:pt idx="2">
                  <c:v>0</c:v>
                </c:pt>
                <c:pt idx="3">
                  <c:v>0.31481481481481477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B9-4E74-9925-2218469A6AE1}"/>
            </c:ext>
          </c:extLst>
        </c:ser>
        <c:ser>
          <c:idx val="1"/>
          <c:order val="1"/>
          <c:tx>
            <c:strRef>
              <c:f>'ИТОГ ПР'!$B$6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'ИТОГ ПР'!$C$4:$F$4</c:f>
              <c:strCach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ср.ур.</c:v>
                </c:pt>
              </c:strCache>
            </c:strRef>
          </c:cat>
          <c:val>
            <c:numRef>
              <c:f>'ИТОГ ПР'!$C$6:$F$6</c:f>
              <c:numCache>
                <c:formatCode>0.00</c:formatCode>
                <c:ptCount val="4"/>
                <c:pt idx="0">
                  <c:v>1.2777777777777777</c:v>
                </c:pt>
                <c:pt idx="1">
                  <c:v>0</c:v>
                </c:pt>
                <c:pt idx="2">
                  <c:v>0</c:v>
                </c:pt>
                <c:pt idx="3">
                  <c:v>0.42592592592592587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B9-4E74-9925-2218469A6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42611616"/>
        <c:axId val="742629616"/>
        <c:axId val="0"/>
      </c:bar3DChart>
      <c:catAx>
        <c:axId val="742611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42629616"/>
        <c:crosses val="autoZero"/>
        <c:auto val="1"/>
        <c:lblAlgn val="ctr"/>
        <c:lblOffset val="100"/>
        <c:noMultiLvlLbl val="0"/>
      </c:catAx>
      <c:valAx>
        <c:axId val="742629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42611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РАЗВИТИЕ СЛОВАРЯ</a:t>
            </a:r>
          </a:p>
          <a:p>
            <a:pPr>
              <a:defRPr/>
            </a:pPr>
            <a:r>
              <a:rPr lang="ru-RU"/>
              <a:t>(начало года)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'РР-1'!$C$36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'РР-1'!$E$34:$G$34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'РР-1'!$E$36:$G$36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CB-47B5-B86B-7B4AAE258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81160520"/>
        <c:axId val="781165560"/>
        <c:axId val="0"/>
      </c:bar3DChart>
      <c:catAx>
        <c:axId val="781160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81165560"/>
        <c:crosses val="autoZero"/>
        <c:auto val="1"/>
        <c:lblAlgn val="ctr"/>
        <c:lblOffset val="100"/>
        <c:noMultiLvlLbl val="0"/>
      </c:catAx>
      <c:valAx>
        <c:axId val="781165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81160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РАЗВИТИЕ СЛОВАРЯ</a:t>
            </a:r>
          </a:p>
          <a:p>
            <a:pPr>
              <a:defRPr/>
            </a:pPr>
            <a:r>
              <a:rPr lang="ru-RU"/>
              <a:t>(конец года)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'РР-1'!$C$41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'РР-1'!$E$39:$G$39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'РР-1'!$E$41:$G$41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02-42B4-AD8B-F85E97509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05444480"/>
        <c:axId val="790958304"/>
        <c:axId val="0"/>
      </c:bar3DChart>
      <c:catAx>
        <c:axId val="605444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90958304"/>
        <c:crosses val="autoZero"/>
        <c:auto val="1"/>
        <c:lblAlgn val="ctr"/>
        <c:lblOffset val="100"/>
        <c:noMultiLvlLbl val="0"/>
      </c:catAx>
      <c:valAx>
        <c:axId val="790958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05444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СОВЕРШЕНСТВОВАНИЕ ГРАММАТИЧЕСКОГО СТРОЯ РЕЧИ</a:t>
            </a:r>
            <a:endParaRPr lang="en-US"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'РР-2'!$C$35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'РР-2'!$E$33:$G$33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'РР-2'!$E$35:$G$35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3C-41F9-9891-9B3BC994A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90947504"/>
        <c:axId val="790916544"/>
        <c:axId val="0"/>
      </c:bar3DChart>
      <c:catAx>
        <c:axId val="790947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0916544"/>
        <c:crosses val="autoZero"/>
        <c:auto val="1"/>
        <c:lblAlgn val="ctr"/>
        <c:lblOffset val="100"/>
        <c:noMultiLvlLbl val="0"/>
      </c:catAx>
      <c:valAx>
        <c:axId val="790916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0947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ФОРМИРОВАНИЕ ОБЩЕПРИНЯТЫХ </a:t>
            </a:r>
          </a:p>
          <a:p>
            <a:pPr>
              <a:defRPr/>
            </a:pPr>
            <a:r>
              <a:rPr lang="ru-RU"/>
              <a:t>НОРМ ПОВЕДЕНИЯ. 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'СК-1'!$C$44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'СК-1'!$E$41:$G$41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'СК-1'!$E$44:$G$44</c:f>
              <c:numCache>
                <c:formatCode>0.0</c:formatCode>
                <c:ptCount val="3"/>
                <c:pt idx="0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98-46C4-9E18-B49E894EA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90942824"/>
        <c:axId val="790951464"/>
        <c:axId val="0"/>
      </c:bar3DChart>
      <c:catAx>
        <c:axId val="790942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90951464"/>
        <c:crosses val="autoZero"/>
        <c:auto val="1"/>
        <c:lblAlgn val="ctr"/>
        <c:lblOffset val="100"/>
        <c:noMultiLvlLbl val="0"/>
      </c:catAx>
      <c:valAx>
        <c:axId val="79095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90942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СОВЕРШЕНСТВОВАНИЕ ГРАММАТИЧЕСКОГО СТРОЯ РЕЧИ</a:t>
            </a:r>
            <a:endParaRPr lang="en-US"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'РР-2'!$C$40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'РР-2'!$E$38:$G$38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'РР-2'!$E$40:$G$40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A3-43ED-9BB1-C7C86EEDB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88374864"/>
        <c:axId val="712517400"/>
        <c:axId val="0"/>
      </c:bar3DChart>
      <c:catAx>
        <c:axId val="788374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2517400"/>
        <c:crosses val="autoZero"/>
        <c:auto val="1"/>
        <c:lblAlgn val="ctr"/>
        <c:lblOffset val="100"/>
        <c:noMultiLvlLbl val="0"/>
      </c:catAx>
      <c:valAx>
        <c:axId val="712517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88374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РАЗВИТИЕ СВЯЗНОЙ РЕЧИ </a:t>
            </a:r>
          </a:p>
          <a:p>
            <a:pPr>
              <a:defRPr/>
            </a:pPr>
            <a:r>
              <a:rPr lang="ru-RU"/>
              <a:t>И РЕЧЕВОГО ОБЩЕНИЯ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'РР-3'!$B$36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'РР-3'!$D$34:$F$34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'РР-3'!$D$36:$F$36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2A-42AE-9FAC-E22EB2EC2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55644200"/>
        <c:axId val="955636640"/>
        <c:axId val="0"/>
      </c:bar3DChart>
      <c:catAx>
        <c:axId val="955644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36640"/>
        <c:crosses val="autoZero"/>
        <c:auto val="1"/>
        <c:lblAlgn val="ctr"/>
        <c:lblOffset val="100"/>
        <c:noMultiLvlLbl val="0"/>
      </c:catAx>
      <c:valAx>
        <c:axId val="955636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44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РАЗВИТИЕ СВЯЗНОЙ РЕЧИ </a:t>
            </a:r>
          </a:p>
          <a:p>
            <a:pPr>
              <a:defRPr/>
            </a:pPr>
            <a:r>
              <a:rPr lang="ru-RU"/>
              <a:t>И РЕЧЕВОГО ОБЩЕНИЯ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'РР-3'!$B$41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'РР-3'!$D$39:$F$39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'РР-3'!$D$41:$F$41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7D-4D0D-A878-A7C346EF5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55639160"/>
        <c:axId val="955640240"/>
        <c:axId val="0"/>
      </c:bar3DChart>
      <c:catAx>
        <c:axId val="955639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40240"/>
        <c:crosses val="autoZero"/>
        <c:auto val="1"/>
        <c:lblAlgn val="ctr"/>
        <c:lblOffset val="100"/>
        <c:noMultiLvlLbl val="0"/>
      </c:catAx>
      <c:valAx>
        <c:axId val="95564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39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ba-RU"/>
              <a:t>ЗВУКОВАЯ КУЛЬТУРА РЕЧИ. ПОДГОТОВКА К ОБУЧЕНИЮ ГРАМОТЕ</a:t>
            </a:r>
          </a:p>
          <a:p>
            <a:pPr>
              <a:defRPr/>
            </a:pPr>
            <a:r>
              <a:rPr lang="ba-RU"/>
              <a:t>(начало года)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'РР-4'!$C$36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'РР-4'!$E$34:$G$34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'РР-4'!$E$36:$G$36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67-4E5D-AF94-E303F72B1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55684880"/>
        <c:axId val="955685960"/>
        <c:axId val="0"/>
      </c:bar3DChart>
      <c:catAx>
        <c:axId val="955684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85960"/>
        <c:crosses val="autoZero"/>
        <c:auto val="1"/>
        <c:lblAlgn val="ctr"/>
        <c:lblOffset val="100"/>
        <c:noMultiLvlLbl val="0"/>
      </c:catAx>
      <c:valAx>
        <c:axId val="955685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84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ba-RU"/>
              <a:t>ЗВУКОВАЯ КУЛЬТУРА РЕЧИ. ПОДГОТОВКА К ОБУЧЕНИЮ ГРАМОТЕ</a:t>
            </a:r>
          </a:p>
          <a:p>
            <a:pPr>
              <a:defRPr/>
            </a:pPr>
            <a:r>
              <a:rPr lang="ba-RU"/>
              <a:t>(конец года)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'РР-4'!$C$41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'РР-4'!$E$39:$G$39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'РР-4'!$E$41:$G$41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F8-4BE8-AB0B-F8298126F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55690280"/>
        <c:axId val="955687400"/>
        <c:axId val="0"/>
      </c:bar3DChart>
      <c:catAx>
        <c:axId val="955690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87400"/>
        <c:crosses val="autoZero"/>
        <c:auto val="1"/>
        <c:lblAlgn val="ctr"/>
        <c:lblOffset val="100"/>
        <c:noMultiLvlLbl val="0"/>
      </c:catAx>
      <c:valAx>
        <c:axId val="955687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90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ba-RU"/>
              <a:t>ИНТЕРЕС К ХУДОЖЕСТВЕННОЙ ЛИТЕРАТУРЕ</a:t>
            </a:r>
          </a:p>
          <a:p>
            <a:pPr>
              <a:defRPr/>
            </a:pPr>
            <a:r>
              <a:rPr lang="ba-RU"/>
              <a:t>(начало года)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'РР-5'!$C$36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'РР-5'!$E$34:$G$34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'РР-5'!$E$36:$G$36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82-441E-9E0B-89F189555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55684880"/>
        <c:axId val="955685960"/>
        <c:axId val="0"/>
      </c:bar3DChart>
      <c:catAx>
        <c:axId val="955684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85960"/>
        <c:crosses val="autoZero"/>
        <c:auto val="1"/>
        <c:lblAlgn val="ctr"/>
        <c:lblOffset val="100"/>
        <c:noMultiLvlLbl val="0"/>
      </c:catAx>
      <c:valAx>
        <c:axId val="955685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84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ba-RU"/>
              <a:t>ИНТЕРЕС К ХУДОЖЕСТВЕННОЙ ЛИТЕРАТУРЕ</a:t>
            </a:r>
          </a:p>
          <a:p>
            <a:pPr>
              <a:defRPr/>
            </a:pPr>
            <a:r>
              <a:rPr lang="ba-RU"/>
              <a:t>(конец года)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'РР-5'!$C$41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'РР-5'!$E$39:$G$39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'РР-5'!$E$41:$G$41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7E-438E-ABBE-A3488D5E9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55690280"/>
        <c:axId val="955687400"/>
        <c:axId val="0"/>
      </c:bar3DChart>
      <c:catAx>
        <c:axId val="955690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87400"/>
        <c:crosses val="autoZero"/>
        <c:auto val="1"/>
        <c:lblAlgn val="ctr"/>
        <c:lblOffset val="100"/>
        <c:noMultiLvlLbl val="0"/>
      </c:catAx>
      <c:valAx>
        <c:axId val="955687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90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'ИТОГ РР'!$A$6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'ИТОГ РР'!$B$5:$G$5</c:f>
              <c:strCach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ср.ур.</c:v>
                </c:pt>
              </c:strCache>
            </c:strRef>
          </c:cat>
          <c:val>
            <c:numRef>
              <c:f>'ИТОГ РР'!$B$6:$G$6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E-437B-A95D-B4BEE4711D78}"/>
            </c:ext>
          </c:extLst>
        </c:ser>
        <c:ser>
          <c:idx val="1"/>
          <c:order val="1"/>
          <c:tx>
            <c:strRef>
              <c:f>'ИТОГ РР'!$A$7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'ИТОГ РР'!$B$5:$G$5</c:f>
              <c:strCach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ср.ур.</c:v>
                </c:pt>
              </c:strCache>
            </c:strRef>
          </c:cat>
          <c:val>
            <c:numRef>
              <c:f>'ИТОГ РР'!$B$7:$G$7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E-437B-A95D-B4BEE4711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55667960"/>
        <c:axId val="955666160"/>
        <c:axId val="0"/>
      </c:bar3DChart>
      <c:catAx>
        <c:axId val="955667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66160"/>
        <c:crosses val="autoZero"/>
        <c:auto val="1"/>
        <c:lblAlgn val="ctr"/>
        <c:lblOffset val="100"/>
        <c:noMultiLvlLbl val="0"/>
      </c:catAx>
      <c:valAx>
        <c:axId val="955666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67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ПРИОБЩЕНИЕ К ИСКУССТВУ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'ХЭ-1'!$B$38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'ХЭ-1'!$D$36:$F$36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'ХЭ-1'!$D$38:$F$38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50-4309-A2A3-3FED0FA2A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55681640"/>
        <c:axId val="955689560"/>
        <c:axId val="0"/>
      </c:bar3DChart>
      <c:catAx>
        <c:axId val="95568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89560"/>
        <c:crosses val="autoZero"/>
        <c:auto val="1"/>
        <c:lblAlgn val="ctr"/>
        <c:lblOffset val="100"/>
        <c:noMultiLvlLbl val="0"/>
      </c:catAx>
      <c:valAx>
        <c:axId val="955689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81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ПРИОБЩЕНИЕ К ИСКУССТВУ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'ХЭ-1'!$B$43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'ХЭ-1'!$D$41:$F$41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'ХЭ-1'!$D$43:$F$43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66-4DF3-90FD-172E25EDE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55682000"/>
        <c:axId val="955680200"/>
        <c:axId val="0"/>
      </c:bar3DChart>
      <c:catAx>
        <c:axId val="955682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80200"/>
        <c:crosses val="autoZero"/>
        <c:auto val="1"/>
        <c:lblAlgn val="ctr"/>
        <c:lblOffset val="100"/>
        <c:noMultiLvlLbl val="0"/>
      </c:catAx>
      <c:valAx>
        <c:axId val="955680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82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ФОРМИРОВАНИЕ </a:t>
            </a:r>
          </a:p>
          <a:p>
            <a:pPr>
              <a:defRPr/>
            </a:pPr>
            <a:r>
              <a:rPr lang="ru-RU"/>
              <a:t>ОСНОВ ГРАЖДАНСТВЕННОСТИ И ПАТРИОТИЗМА 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'СК-2'!$C$37:$C$37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'СК-2'!$E$34:$G$34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'СК-2'!$E$37:$G$37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D8-49D2-8F7D-26CB02A67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95213384"/>
        <c:axId val="795212304"/>
        <c:axId val="0"/>
      </c:bar3DChart>
      <c:catAx>
        <c:axId val="795213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95212304"/>
        <c:crosses val="autoZero"/>
        <c:auto val="1"/>
        <c:lblAlgn val="ctr"/>
        <c:lblOffset val="100"/>
        <c:noMultiLvlLbl val="0"/>
      </c:catAx>
      <c:valAx>
        <c:axId val="795212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95213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ИЗОБРАЗИТЕЛЬНАЯ ДЕЯТЕЛЬНОСТЬ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'ХЭ-2'!$C$35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'ХЭ-2'!$E$33:$G$33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'ХЭ-2'!$E$35:$G$35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93-437A-B7CC-F28B2DF24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88376304"/>
        <c:axId val="788373064"/>
        <c:axId val="0"/>
      </c:bar3DChart>
      <c:catAx>
        <c:axId val="788376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88373064"/>
        <c:crosses val="autoZero"/>
        <c:auto val="1"/>
        <c:lblAlgn val="ctr"/>
        <c:lblOffset val="100"/>
        <c:noMultiLvlLbl val="0"/>
      </c:catAx>
      <c:valAx>
        <c:axId val="788373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88376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ИЗОБРАЗИТЕЛЬНАЯ ДЕЯТЕЛЬНОСТЬ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'ХЭ-2'!$C$41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'ХЭ-2'!$E$39:$G$39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'ХЭ-2'!$E$41:$G$41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1B-4C8A-A2B0-145D0392B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55657880"/>
        <c:axId val="955658960"/>
        <c:axId val="0"/>
      </c:bar3DChart>
      <c:catAx>
        <c:axId val="955657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58960"/>
        <c:crosses val="autoZero"/>
        <c:auto val="1"/>
        <c:lblAlgn val="ctr"/>
        <c:lblOffset val="100"/>
        <c:noMultiLvlLbl val="0"/>
      </c:catAx>
      <c:valAx>
        <c:axId val="955658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955657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КОНСТРУКТИВНАЯ ДЕЯТЕЛЬНОСТЬ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'ХЭ-3'!$C$35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'ХЭ-3'!$E$33:$G$33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'ХЭ-3'!$E$35:$G$35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98-47EB-8450-CC1C18A2E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81163400"/>
        <c:axId val="781165200"/>
        <c:axId val="0"/>
      </c:bar3DChart>
      <c:catAx>
        <c:axId val="781163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81165200"/>
        <c:crosses val="autoZero"/>
        <c:auto val="1"/>
        <c:lblAlgn val="ctr"/>
        <c:lblOffset val="100"/>
        <c:noMultiLvlLbl val="0"/>
      </c:catAx>
      <c:valAx>
        <c:axId val="781165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81163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КОНСТРУКТИВНАЯ ДЕЯТЕЛЬНОСТЬ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'ХЭ-3'!$C$40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'ХЭ-3'!$E$38:$G$38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'ХЭ-3'!$E$40:$G$40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74-472A-B548-F4CF35C07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81154760"/>
        <c:axId val="781157640"/>
        <c:axId val="0"/>
      </c:bar3DChart>
      <c:catAx>
        <c:axId val="781154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81157640"/>
        <c:crosses val="autoZero"/>
        <c:auto val="1"/>
        <c:lblAlgn val="ctr"/>
        <c:lblOffset val="100"/>
        <c:noMultiLvlLbl val="0"/>
      </c:catAx>
      <c:valAx>
        <c:axId val="781157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81154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МУЗЫКАЛЬНАЯ  ДЕЯТЕЛЬНОСТЬ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'ХЭ-4'!$C$35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'ХЭ-4'!$E$33:$G$33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'ХЭ-4'!$E$35:$G$35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BD-4674-BF07-F619AB592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95207984"/>
        <c:axId val="795211224"/>
        <c:axId val="0"/>
      </c:bar3DChart>
      <c:catAx>
        <c:axId val="795207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95211224"/>
        <c:crosses val="autoZero"/>
        <c:auto val="1"/>
        <c:lblAlgn val="ctr"/>
        <c:lblOffset val="100"/>
        <c:noMultiLvlLbl val="0"/>
      </c:catAx>
      <c:valAx>
        <c:axId val="795211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9520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МУЗЫКАЛЬНАЯ  ДЕЯТЕЛЬНОСТЬ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'ХЭ-4'!$C$40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'ХЭ-4'!$E$38:$G$38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'ХЭ-4'!$E$40:$G$40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F6-4257-84F6-738F68228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42608376"/>
        <c:axId val="742612696"/>
        <c:axId val="0"/>
      </c:bar3DChart>
      <c:catAx>
        <c:axId val="742608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42612696"/>
        <c:crosses val="autoZero"/>
        <c:auto val="1"/>
        <c:lblAlgn val="ctr"/>
        <c:lblOffset val="100"/>
        <c:noMultiLvlLbl val="0"/>
      </c:catAx>
      <c:valAx>
        <c:axId val="742612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42608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ТЕАТРАЛИЗОВАННАЯ ДЕЯТЕЛЬНОСТЬ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'ХЭ-5'!$B$36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'ХЭ-5'!$D$34:$F$34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'ХЭ-5'!$D$36:$F$36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F0-42DD-9687-3BE5B6AD0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05458880"/>
        <c:axId val="605462840"/>
        <c:axId val="0"/>
      </c:bar3DChart>
      <c:catAx>
        <c:axId val="60545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05462840"/>
        <c:crosses val="autoZero"/>
        <c:auto val="1"/>
        <c:lblAlgn val="ctr"/>
        <c:lblOffset val="100"/>
        <c:noMultiLvlLbl val="0"/>
      </c:catAx>
      <c:valAx>
        <c:axId val="605462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05458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ТЕАТРАЛИЗОВАННАЯ ДЕЯТЕЛЬНОСТЬ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'ХЭ-5'!$B$40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'ХЭ-5'!$D$38:$F$38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'ХЭ-5'!$D$40:$F$40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6-4139-8E3A-BBB1F173A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55644920"/>
        <c:axId val="955643480"/>
        <c:axId val="0"/>
      </c:bar3DChart>
      <c:catAx>
        <c:axId val="955644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5643480"/>
        <c:crosses val="autoZero"/>
        <c:auto val="1"/>
        <c:lblAlgn val="ctr"/>
        <c:lblOffset val="100"/>
        <c:noMultiLvlLbl val="0"/>
      </c:catAx>
      <c:valAx>
        <c:axId val="95564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5644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>
                <a:solidFill>
                  <a:sysClr val="windowText" lastClr="000000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rPr>
              <a:t>КУЛЬТУРНО-ДОСУГОВАЯ ДЕЯТЕЛЬНОСТЬ (начало года)</a:t>
            </a:r>
          </a:p>
        </c:rich>
      </c:tx>
      <c:layout>
        <c:manualLayout>
          <c:xMode val="edge"/>
          <c:yMode val="edge"/>
          <c:x val="0.13509733158355205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'ХЭ-5'!$H$36:$J$36</c:f>
              <c:strCache>
                <c:ptCount val="3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'ХЭ-5'!$L$34:$N$34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'ХЭ-5'!$L$36:$N$36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B8-4C26-92A9-24ABC922C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95223104"/>
        <c:axId val="795221304"/>
        <c:axId val="0"/>
      </c:bar3DChart>
      <c:catAx>
        <c:axId val="79522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5221304"/>
        <c:crosses val="autoZero"/>
        <c:auto val="1"/>
        <c:lblAlgn val="ctr"/>
        <c:lblOffset val="100"/>
        <c:noMultiLvlLbl val="0"/>
      </c:catAx>
      <c:valAx>
        <c:axId val="795221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5223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>
                <a:solidFill>
                  <a:sysClr val="windowText" lastClr="000000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rPr>
              <a:t>КУЛЬТУРНО-ДОСУГОВАЯ ДЕЯТЕЛЬНОСТЬ</a:t>
            </a:r>
          </a:p>
          <a:p>
            <a:pPr>
              <a:defRPr/>
            </a:pPr>
            <a:r>
              <a:rPr lang="ru-RU" sz="1400">
                <a:solidFill>
                  <a:sysClr val="windowText" lastClr="000000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'ХЭ-5'!$H$40:$J$40</c:f>
              <c:strCache>
                <c:ptCount val="3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'ХЭ-5'!$L$38:$N$38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'ХЭ-5'!$L$40:$N$40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8-48D5-92B6-40E636FB9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42613416"/>
        <c:axId val="742616656"/>
        <c:axId val="0"/>
      </c:bar3DChart>
      <c:catAx>
        <c:axId val="742613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2616656"/>
        <c:crosses val="autoZero"/>
        <c:auto val="1"/>
        <c:lblAlgn val="ctr"/>
        <c:lblOffset val="100"/>
        <c:noMultiLvlLbl val="0"/>
      </c:catAx>
      <c:valAx>
        <c:axId val="742616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261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ФОРМИРОВАНИЕ </a:t>
            </a:r>
          </a:p>
          <a:p>
            <a:pPr>
              <a:defRPr/>
            </a:pPr>
            <a:r>
              <a:rPr lang="ru-RU"/>
              <a:t>ОСНОВ ГРАЖДАНСТВЕННОСТИ И ПАТРИОТИЗМА (конец года)</a:t>
            </a:r>
          </a:p>
        </c:rich>
      </c:tx>
      <c:layout>
        <c:manualLayout>
          <c:xMode val="edge"/>
          <c:yMode val="edge"/>
          <c:x val="0.10043744531933507"/>
          <c:y val="1.8518518518518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'СК-2'!$C$43:$C$43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'СК-2'!$E$40:$G$40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'СК-2'!$E$43:$G$43</c:f>
              <c:numCache>
                <c:formatCode>0.0</c:formatCode>
                <c:ptCount val="3"/>
                <c:pt idx="0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93-442E-B539-1BC6D7A80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95209424"/>
        <c:axId val="795221664"/>
        <c:axId val="0"/>
      </c:bar3DChart>
      <c:catAx>
        <c:axId val="795209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95221664"/>
        <c:crosses val="autoZero"/>
        <c:auto val="1"/>
        <c:lblAlgn val="ctr"/>
        <c:lblOffset val="100"/>
        <c:noMultiLvlLbl val="0"/>
      </c:catAx>
      <c:valAx>
        <c:axId val="795221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95209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'ИТОГ ХЭ'!$A$6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'ИТОГ ХЭ'!$B$5:$H$5</c:f>
              <c:strCach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ср.ур.</c:v>
                </c:pt>
              </c:strCache>
            </c:strRef>
          </c:cat>
          <c:val>
            <c:numRef>
              <c:f>'ИТОГ ХЭ'!$B$6:$H$6</c:f>
              <c:numCache>
                <c:formatCode>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B3-4FE3-B054-EA27AC2C8919}"/>
            </c:ext>
          </c:extLst>
        </c:ser>
        <c:ser>
          <c:idx val="1"/>
          <c:order val="1"/>
          <c:tx>
            <c:strRef>
              <c:f>'ИТОГ ХЭ'!$A$7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'ИТОГ ХЭ'!$B$5:$H$5</c:f>
              <c:strCach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ср.ур.</c:v>
                </c:pt>
              </c:strCache>
            </c:strRef>
          </c:cat>
          <c:val>
            <c:numRef>
              <c:f>'ИТОГ ХЭ'!$B$7:$H$7</c:f>
              <c:numCache>
                <c:formatCode>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B3-4FE3-B054-EA27AC2C8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85580392"/>
        <c:axId val="1685579672"/>
        <c:axId val="0"/>
      </c:bar3DChart>
      <c:catAx>
        <c:axId val="1685580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85579672"/>
        <c:crosses val="autoZero"/>
        <c:auto val="1"/>
        <c:lblAlgn val="ctr"/>
        <c:lblOffset val="100"/>
        <c:noMultiLvlLbl val="0"/>
      </c:catAx>
      <c:valAx>
        <c:axId val="1685579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85580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440">
                <a:solidFill>
                  <a:sysClr val="windowText" lastClr="000000"/>
                </a:solidFill>
              </a:rPr>
              <a:t>ОСНОВНАЯ ГИМНАСТИКА. ПОДВИЖНЫЕ ИГРЫ. </a:t>
            </a:r>
          </a:p>
          <a:p>
            <a:pPr>
              <a:defRPr/>
            </a:pPr>
            <a:r>
              <a:rPr lang="ru-RU" sz="1440">
                <a:solidFill>
                  <a:sysClr val="windowText" lastClr="000000"/>
                </a:solidFill>
              </a:rPr>
              <a:t>СПОРТИВНЫЕ УПРАЖНЕНИЯ</a:t>
            </a:r>
          </a:p>
          <a:p>
            <a:pPr>
              <a:defRPr/>
            </a:pPr>
            <a:r>
              <a:rPr lang="ru-RU" sz="1440">
                <a:solidFill>
                  <a:sysClr val="windowText" lastClr="000000"/>
                </a:solidFill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'ФР-1'!$B$36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'ФР-1'!$D$34:$F$34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'ФР-1'!$D$36:$F$36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7D-48FD-B43C-12C4BA9B0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42006440"/>
        <c:axId val="642006080"/>
        <c:axId val="0"/>
      </c:bar3DChart>
      <c:catAx>
        <c:axId val="642006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42006080"/>
        <c:crosses val="autoZero"/>
        <c:auto val="1"/>
        <c:lblAlgn val="ctr"/>
        <c:lblOffset val="100"/>
        <c:noMultiLvlLbl val="0"/>
      </c:catAx>
      <c:valAx>
        <c:axId val="642006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42006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ОСНОВНАЯ ГИМНАСТИКА. ПОДВИЖНЫЕ ИГРЫ.</a:t>
            </a:r>
          </a:p>
          <a:p>
            <a:pPr>
              <a:defRPr/>
            </a:pPr>
            <a:r>
              <a:rPr lang="ru-RU"/>
              <a:t> СПОРТИВНЫЕ УПРАЖНЕНИЯ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'ФР-1'!$B$41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'ФР-1'!$D$39:$F$39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'ФР-1'!$D$41:$F$41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F9-4BDB-9F70-69E8806B2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42006800"/>
        <c:axId val="642002120"/>
        <c:axId val="0"/>
      </c:bar3DChart>
      <c:catAx>
        <c:axId val="642006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42002120"/>
        <c:crosses val="autoZero"/>
        <c:auto val="1"/>
        <c:lblAlgn val="ctr"/>
        <c:lblOffset val="100"/>
        <c:noMultiLvlLbl val="0"/>
      </c:catAx>
      <c:valAx>
        <c:axId val="642002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42006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3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300"/>
              <a:t>ФОРМИРОВАНИЕ ОСНОВ </a:t>
            </a:r>
            <a:endParaRPr lang="en-US" sz="1300"/>
          </a:p>
          <a:p>
            <a:pPr>
              <a:defRPr sz="1300"/>
            </a:pPr>
            <a:r>
              <a:rPr lang="ru-RU" sz="1300"/>
              <a:t>ЗДОРОВОГО ОБРАЗА ЖИЗНИ</a:t>
            </a:r>
            <a:endParaRPr lang="en-US" sz="1300"/>
          </a:p>
          <a:p>
            <a:pPr>
              <a:defRPr sz="1300"/>
            </a:pPr>
            <a:r>
              <a:rPr lang="ru-RU" sz="1300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3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'ФР-2'!$B$34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'ФР-2'!$D$32:$F$32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'ФР-2'!$D$34:$F$34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C9-44A9-AB3F-C42596D3E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26221608"/>
        <c:axId val="626222328"/>
        <c:axId val="0"/>
      </c:bar3DChart>
      <c:catAx>
        <c:axId val="626221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26222328"/>
        <c:crosses val="autoZero"/>
        <c:auto val="1"/>
        <c:lblAlgn val="ctr"/>
        <c:lblOffset val="100"/>
        <c:noMultiLvlLbl val="0"/>
      </c:catAx>
      <c:valAx>
        <c:axId val="626222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26221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3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300"/>
              <a:t>ФОРМИРОВАНИЕ ОСНОВ </a:t>
            </a:r>
            <a:endParaRPr lang="en-US" sz="1300"/>
          </a:p>
          <a:p>
            <a:pPr>
              <a:defRPr sz="1300"/>
            </a:pPr>
            <a:r>
              <a:rPr lang="ru-RU" sz="1300"/>
              <a:t>ЗДОРОВОГО ОБРАЗА ЖИЗНИ</a:t>
            </a:r>
            <a:endParaRPr lang="en-US" sz="1300"/>
          </a:p>
          <a:p>
            <a:pPr>
              <a:defRPr sz="1300"/>
            </a:pPr>
            <a:r>
              <a:rPr lang="ru-RU" sz="1300"/>
              <a:t>(конец года)</a:t>
            </a:r>
          </a:p>
        </c:rich>
      </c:tx>
      <c:layout>
        <c:manualLayout>
          <c:xMode val="edge"/>
          <c:yMode val="edge"/>
          <c:x val="0.27477374570298208"/>
          <c:y val="2.7314898953608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3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'ФР-2'!$B$39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'ФР-2'!$D$37:$F$37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'ФР-2'!$D$39:$F$39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78-4B01-8DDC-54C3E9A31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1315784"/>
        <c:axId val="541313264"/>
        <c:axId val="0"/>
      </c:bar3DChart>
      <c:catAx>
        <c:axId val="541315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541313264"/>
        <c:crosses val="autoZero"/>
        <c:auto val="1"/>
        <c:lblAlgn val="ctr"/>
        <c:lblOffset val="100"/>
        <c:noMultiLvlLbl val="0"/>
      </c:catAx>
      <c:valAx>
        <c:axId val="541313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541315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'ИТОГ ФР'!$B$6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'ИТОГ ФР'!$C$5:$E$5</c:f>
              <c:strCache>
                <c:ptCount val="3"/>
                <c:pt idx="0">
                  <c:v>1</c:v>
                </c:pt>
                <c:pt idx="1">
                  <c:v>2</c:v>
                </c:pt>
                <c:pt idx="2">
                  <c:v>ср.ур.</c:v>
                </c:pt>
              </c:strCache>
            </c:strRef>
          </c:cat>
          <c:val>
            <c:numRef>
              <c:f>'ИТОГ ФР'!$C$6:$E$6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8A-4306-B47C-B7709D85E727}"/>
            </c:ext>
          </c:extLst>
        </c:ser>
        <c:ser>
          <c:idx val="1"/>
          <c:order val="1"/>
          <c:tx>
            <c:strRef>
              <c:f>'ИТОГ ФР'!$B$7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'ИТОГ ФР'!$C$5:$E$5</c:f>
              <c:strCache>
                <c:ptCount val="3"/>
                <c:pt idx="0">
                  <c:v>1</c:v>
                </c:pt>
                <c:pt idx="1">
                  <c:v>2</c:v>
                </c:pt>
                <c:pt idx="2">
                  <c:v>ср.ур.</c:v>
                </c:pt>
              </c:strCache>
            </c:strRef>
          </c:cat>
          <c:val>
            <c:numRef>
              <c:f>'ИТОГ ФР'!$C$7:$E$7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8A-4306-B47C-B7709D85E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31071640"/>
        <c:axId val="631069840"/>
        <c:axId val="0"/>
      </c:bar3DChart>
      <c:catAx>
        <c:axId val="63107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31069840"/>
        <c:crosses val="autoZero"/>
        <c:auto val="1"/>
        <c:lblAlgn val="ctr"/>
        <c:lblOffset val="100"/>
        <c:noMultiLvlLbl val="0"/>
      </c:catAx>
      <c:valAx>
        <c:axId val="631069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31071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'ИТОГОВАЯ ПО ОО'!$B$6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'ИТОГОВАЯ ПО ОО'!$C$5:$H$5</c:f>
              <c:strCache>
                <c:ptCount val="6"/>
                <c:pt idx="0">
                  <c:v>СК</c:v>
                </c:pt>
                <c:pt idx="1">
                  <c:v>ПР</c:v>
                </c:pt>
                <c:pt idx="2">
                  <c:v>РР</c:v>
                </c:pt>
                <c:pt idx="3">
                  <c:v>ХЭР</c:v>
                </c:pt>
                <c:pt idx="4">
                  <c:v>ФР</c:v>
                </c:pt>
                <c:pt idx="5">
                  <c:v>ср.ур.</c:v>
                </c:pt>
              </c:strCache>
            </c:strRef>
          </c:cat>
          <c:val>
            <c:numRef>
              <c:f>'ИТОГОВАЯ ПО ОО'!$C$6:$H$6</c:f>
              <c:numCache>
                <c:formatCode>0.00</c:formatCode>
                <c:ptCount val="6"/>
                <c:pt idx="0">
                  <c:v>0.78125</c:v>
                </c:pt>
                <c:pt idx="1">
                  <c:v>0.31481481481481477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0.21921296296296297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8E-4F27-AA11-AEA99C73E864}"/>
            </c:ext>
          </c:extLst>
        </c:ser>
        <c:ser>
          <c:idx val="1"/>
          <c:order val="1"/>
          <c:tx>
            <c:strRef>
              <c:f>'ИТОГОВАЯ ПО ОО'!$B$7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'ИТОГОВАЯ ПО ОО'!$C$5:$H$5</c:f>
              <c:strCache>
                <c:ptCount val="6"/>
                <c:pt idx="0">
                  <c:v>СК</c:v>
                </c:pt>
                <c:pt idx="1">
                  <c:v>ПР</c:v>
                </c:pt>
                <c:pt idx="2">
                  <c:v>РР</c:v>
                </c:pt>
                <c:pt idx="3">
                  <c:v>ХЭР</c:v>
                </c:pt>
                <c:pt idx="4">
                  <c:v>ФР</c:v>
                </c:pt>
                <c:pt idx="5">
                  <c:v>ср.ур.</c:v>
                </c:pt>
              </c:strCache>
            </c:strRef>
          </c:cat>
          <c:val>
            <c:numRef>
              <c:f>'ИТОГОВАЯ ПО ОО'!$C$7:$H$7</c:f>
              <c:numCache>
                <c:formatCode>0.00</c:formatCode>
                <c:ptCount val="6"/>
                <c:pt idx="0">
                  <c:v>1.0833333333333333</c:v>
                </c:pt>
                <c:pt idx="1">
                  <c:v>0.42592592592592587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0.30185185185185182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8E-4F27-AA11-AEA99C73E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90930584"/>
        <c:axId val="790931304"/>
        <c:axId val="0"/>
      </c:bar3DChart>
      <c:catAx>
        <c:axId val="790930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90931304"/>
        <c:crosses val="autoZero"/>
        <c:auto val="1"/>
        <c:lblAlgn val="ctr"/>
        <c:lblOffset val="100"/>
        <c:noMultiLvlLbl val="0"/>
      </c:catAx>
      <c:valAx>
        <c:axId val="790931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90930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ТРУДОВОЕ ВОСПИТАНИЕ 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'СК-3'!$C$35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'СК-3'!$E$33:$G$33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'СК-3'!$E$35:$G$35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38-401E-8583-0A64CFB5C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42631416"/>
        <c:axId val="742630336"/>
        <c:axId val="0"/>
      </c:bar3DChart>
      <c:catAx>
        <c:axId val="742631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42630336"/>
        <c:crosses val="autoZero"/>
        <c:auto val="1"/>
        <c:lblAlgn val="ctr"/>
        <c:lblOffset val="100"/>
        <c:noMultiLvlLbl val="0"/>
      </c:catAx>
      <c:valAx>
        <c:axId val="742630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42631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ТРУДОВОЕ ВОСПИТАНИЕ 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'СК-3'!$C$41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'СК-3'!$E$39:$G$39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'СК-3'!$E$41:$G$41</c:f>
              <c:numCache>
                <c:formatCode>0.0</c:formatCode>
                <c:ptCount val="3"/>
                <c:pt idx="0">
                  <c:v>33.333333333333336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0B-424A-8406-0A4235CB5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42636816"/>
        <c:axId val="742635376"/>
        <c:axId val="0"/>
      </c:bar3DChart>
      <c:catAx>
        <c:axId val="742636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42635376"/>
        <c:crosses val="autoZero"/>
        <c:auto val="1"/>
        <c:lblAlgn val="ctr"/>
        <c:lblOffset val="100"/>
        <c:noMultiLvlLbl val="0"/>
      </c:catAx>
      <c:valAx>
        <c:axId val="742635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42636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ФОРМИРОВАНИЕ ОСНОВ </a:t>
            </a:r>
          </a:p>
          <a:p>
            <a:pPr>
              <a:defRPr/>
            </a:pPr>
            <a:r>
              <a:rPr lang="ru-RU"/>
              <a:t>БЕЗОПАСНОСТИ ПОВЕДЕНИЯ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'СК-3'!$C$79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'СК-3'!$E$77:$G$77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'СК-3'!$E$79:$G$79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E9-42BE-A68E-D59AE7147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42618816"/>
        <c:axId val="742619176"/>
        <c:axId val="0"/>
      </c:bar3DChart>
      <c:catAx>
        <c:axId val="74261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42619176"/>
        <c:crosses val="autoZero"/>
        <c:auto val="1"/>
        <c:lblAlgn val="ctr"/>
        <c:lblOffset val="100"/>
        <c:noMultiLvlLbl val="0"/>
      </c:catAx>
      <c:valAx>
        <c:axId val="742619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42618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ФОРМИРОВАНИЕ ОСНОВ </a:t>
            </a:r>
          </a:p>
          <a:p>
            <a:pPr>
              <a:defRPr/>
            </a:pPr>
            <a:r>
              <a:rPr lang="ru-RU"/>
              <a:t>БЕЗОПАСНОСТИ ПОВЕДЕНИЯ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'СК-3'!$C$84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'СК-3'!$E$82:$G$82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'СК-3'!$E$84:$G$84</c:f>
              <c:numCache>
                <c:formatCode>0.0</c:formatCode>
                <c:ptCount val="3"/>
                <c:pt idx="0">
                  <c:v>33.333333333333336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D7-470A-A6BE-4F0236243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81168440"/>
        <c:axId val="781159800"/>
        <c:axId val="0"/>
      </c:bar3DChart>
      <c:catAx>
        <c:axId val="781168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81159800"/>
        <c:crosses val="autoZero"/>
        <c:auto val="1"/>
        <c:lblAlgn val="ctr"/>
        <c:lblOffset val="100"/>
        <c:noMultiLvlLbl val="0"/>
      </c:catAx>
      <c:valAx>
        <c:axId val="781159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81168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'ИТОГ СК'!$B$5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'ИТОГ СК'!$C$4:$G$4</c:f>
              <c:strCach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ср.ур.</c:v>
                </c:pt>
              </c:strCache>
            </c:strRef>
          </c:cat>
          <c:val>
            <c:numRef>
              <c:f>'ИТОГ СК'!$C$5:$G$5</c:f>
              <c:numCache>
                <c:formatCode>0.00</c:formatCode>
                <c:ptCount val="5"/>
                <c:pt idx="0">
                  <c:v>0.66666666666666663</c:v>
                </c:pt>
                <c:pt idx="1">
                  <c:v>0.83333333333333326</c:v>
                </c:pt>
                <c:pt idx="2">
                  <c:v>1.5</c:v>
                </c:pt>
                <c:pt idx="3">
                  <c:v>0.12499999999999999</c:v>
                </c:pt>
                <c:pt idx="4">
                  <c:v>0.78125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85-4B0A-B16B-D797DD5A5FB1}"/>
            </c:ext>
          </c:extLst>
        </c:ser>
        <c:ser>
          <c:idx val="1"/>
          <c:order val="1"/>
          <c:tx>
            <c:strRef>
              <c:f>'ИТОГ СК'!$B$6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'ИТОГ СК'!$C$4:$G$4</c:f>
              <c:strCach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ср.ур.</c:v>
                </c:pt>
              </c:strCache>
            </c:strRef>
          </c:cat>
          <c:val>
            <c:numRef>
              <c:f>'ИТОГ СК'!$C$6:$G$6</c:f>
              <c:numCache>
                <c:formatCode>0.00</c:formatCode>
                <c:ptCount val="5"/>
                <c:pt idx="0">
                  <c:v>1</c:v>
                </c:pt>
                <c:pt idx="1">
                  <c:v>1.1666666666666665</c:v>
                </c:pt>
                <c:pt idx="2">
                  <c:v>2</c:v>
                </c:pt>
                <c:pt idx="3">
                  <c:v>0.16666666666666666</c:v>
                </c:pt>
                <c:pt idx="4">
                  <c:v>1.0833333333333333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85-4B0A-B16B-D797DD5A5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01500448"/>
        <c:axId val="601500808"/>
        <c:axId val="0"/>
      </c:bar3DChart>
      <c:catAx>
        <c:axId val="601500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01500808"/>
        <c:crosses val="autoZero"/>
        <c:auto val="1"/>
        <c:lblAlgn val="ctr"/>
        <c:lblOffset val="100"/>
        <c:noMultiLvlLbl val="0"/>
      </c:catAx>
      <c:valAx>
        <c:axId val="601500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01500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image" Target="../media/image19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image" Target="../media/image2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svg"/><Relationship Id="rId1" Type="http://schemas.openxmlformats.org/officeDocument/2006/relationships/image" Target="../media/image6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Relationship Id="rId5" Type="http://schemas.openxmlformats.org/officeDocument/2006/relationships/image" Target="../media/image23.png"/><Relationship Id="rId4" Type="http://schemas.openxmlformats.org/officeDocument/2006/relationships/chart" Target="../charts/chart39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image" Target="../media/image13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228599</xdr:colOff>
      <xdr:row>11</xdr:row>
      <xdr:rowOff>69966</xdr:rowOff>
    </xdr:from>
    <xdr:to>
      <xdr:col>8</xdr:col>
      <xdr:colOff>636183</xdr:colOff>
      <xdr:row>14</xdr:row>
      <xdr:rowOff>188197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118966F-0B94-4687-B684-73B025772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4" y="2403591"/>
          <a:ext cx="1064809" cy="975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367956</xdr:colOff>
      <xdr:row>4</xdr:row>
      <xdr:rowOff>119762</xdr:rowOff>
    </xdr:from>
    <xdr:to>
      <xdr:col>4</xdr:col>
      <xdr:colOff>422432</xdr:colOff>
      <xdr:row>7</xdr:row>
      <xdr:rowOff>180975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579BB78-DA11-4818-86C9-4E40BE88E4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19" r="19167" b="52778"/>
        <a:stretch>
          <a:fillRect/>
        </a:stretch>
      </xdr:blipFill>
      <xdr:spPr>
        <a:xfrm>
          <a:off x="1682406" y="1024637"/>
          <a:ext cx="1368926" cy="632713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4</xdr:col>
      <xdr:colOff>454398</xdr:colOff>
      <xdr:row>4</xdr:row>
      <xdr:rowOff>129705</xdr:rowOff>
    </xdr:from>
    <xdr:to>
      <xdr:col>6</xdr:col>
      <xdr:colOff>164030</xdr:colOff>
      <xdr:row>8</xdr:row>
      <xdr:rowOff>20888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1E914451-D922-4F37-9FCF-6BB41A0F56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926" t="51250" r="26018"/>
        <a:stretch>
          <a:fillRect/>
        </a:stretch>
      </xdr:blipFill>
      <xdr:spPr>
        <a:xfrm>
          <a:off x="3083298" y="1034580"/>
          <a:ext cx="1024082" cy="653183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638175</xdr:colOff>
      <xdr:row>5</xdr:row>
      <xdr:rowOff>9525</xdr:rowOff>
    </xdr:from>
    <xdr:to>
      <xdr:col>1</xdr:col>
      <xdr:colOff>542567</xdr:colOff>
      <xdr:row>9</xdr:row>
      <xdr:rowOff>21933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EE7126CA-A5C5-4D3C-BE85-786B225A9AE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30" t="13047" r="50968" b="9821"/>
        <a:stretch>
          <a:fillRect/>
        </a:stretch>
      </xdr:blipFill>
      <xdr:spPr bwMode="auto">
        <a:xfrm rot="20979643">
          <a:off x="638175" y="1104900"/>
          <a:ext cx="561617" cy="774408"/>
        </a:xfrm>
        <a:prstGeom prst="rect">
          <a:avLst/>
        </a:prstGeom>
        <a:noFill/>
        <a:effectLst>
          <a:outerShdw blurRad="50800" dist="38100" dir="18900000" algn="b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323850</xdr:colOff>
      <xdr:row>27</xdr:row>
      <xdr:rowOff>108921</xdr:rowOff>
    </xdr:from>
    <xdr:to>
      <xdr:col>6</xdr:col>
      <xdr:colOff>285299</xdr:colOff>
      <xdr:row>40</xdr:row>
      <xdr:rowOff>69982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B7559AB5-E2AF-470A-99A1-A27259DCB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8300" y="6423996"/>
          <a:ext cx="2590349" cy="243756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7</xdr:row>
      <xdr:rowOff>61912</xdr:rowOff>
    </xdr:from>
    <xdr:to>
      <xdr:col>5</xdr:col>
      <xdr:colOff>571500</xdr:colOff>
      <xdr:row>23</xdr:row>
      <xdr:rowOff>19050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D58296BC-ADCC-A9B7-4D47-7F1EF01E35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173182</xdr:colOff>
      <xdr:row>33</xdr:row>
      <xdr:rowOff>22512</xdr:rowOff>
    </xdr:from>
    <xdr:to>
      <xdr:col>16</xdr:col>
      <xdr:colOff>432954</xdr:colOff>
      <xdr:row>49</xdr:row>
      <xdr:rowOff>17317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CE142A19-790E-84A8-7B7C-45FD87C406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277092</xdr:colOff>
      <xdr:row>33</xdr:row>
      <xdr:rowOff>22513</xdr:rowOff>
    </xdr:from>
    <xdr:to>
      <xdr:col>26</xdr:col>
      <xdr:colOff>536864</xdr:colOff>
      <xdr:row>49</xdr:row>
      <xdr:rowOff>17318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AB045C65-F071-94A4-CDF5-DD3A6A739B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27</xdr:col>
      <xdr:colOff>251588</xdr:colOff>
      <xdr:row>33</xdr:row>
      <xdr:rowOff>329046</xdr:rowOff>
    </xdr:from>
    <xdr:to>
      <xdr:col>33</xdr:col>
      <xdr:colOff>146336</xdr:colOff>
      <xdr:row>63</xdr:row>
      <xdr:rowOff>51955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25DCE18F-1B4F-4A80-9DB1-1A7CB65AC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1815" y="8330046"/>
          <a:ext cx="3739385" cy="5888182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263338</xdr:colOff>
      <xdr:row>30</xdr:row>
      <xdr:rowOff>124385</xdr:rowOff>
    </xdr:from>
    <xdr:to>
      <xdr:col>14</xdr:col>
      <xdr:colOff>285750</xdr:colOff>
      <xdr:row>43</xdr:row>
      <xdr:rowOff>54908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7D9572D0-28FA-A8AD-1EBF-063D2CA29C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364190</xdr:colOff>
      <xdr:row>30</xdr:row>
      <xdr:rowOff>113179</xdr:rowOff>
    </xdr:from>
    <xdr:to>
      <xdr:col>21</xdr:col>
      <xdr:colOff>386602</xdr:colOff>
      <xdr:row>43</xdr:row>
      <xdr:rowOff>43702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AA6BEEAB-E061-2436-0954-F8DD38AB60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30925</xdr:colOff>
      <xdr:row>32</xdr:row>
      <xdr:rowOff>150541</xdr:rowOff>
    </xdr:from>
    <xdr:to>
      <xdr:col>16</xdr:col>
      <xdr:colOff>413162</xdr:colOff>
      <xdr:row>48</xdr:row>
      <xdr:rowOff>4945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C2830C02-5D8E-D34C-F251-15D4D56996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535626</xdr:colOff>
      <xdr:row>32</xdr:row>
      <xdr:rowOff>123327</xdr:rowOff>
    </xdr:from>
    <xdr:to>
      <xdr:col>25</xdr:col>
      <xdr:colOff>279935</xdr:colOff>
      <xdr:row>47</xdr:row>
      <xdr:rowOff>168231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16D5811C-5182-2227-995D-E601826DB1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571500</xdr:colOff>
      <xdr:row>34</xdr:row>
      <xdr:rowOff>198292</xdr:rowOff>
    </xdr:from>
    <xdr:to>
      <xdr:col>8</xdr:col>
      <xdr:colOff>261599</xdr:colOff>
      <xdr:row>52</xdr:row>
      <xdr:rowOff>15595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1B2D23E1-EFCB-434A-BDF4-85D6CB966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8136" y="8666883"/>
          <a:ext cx="1699008" cy="3558030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523875</xdr:colOff>
      <xdr:row>31</xdr:row>
      <xdr:rowOff>123825</xdr:rowOff>
    </xdr:from>
    <xdr:to>
      <xdr:col>14</xdr:col>
      <xdr:colOff>561975</xdr:colOff>
      <xdr:row>43</xdr:row>
      <xdr:rowOff>95250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7D1B36CF-8B55-9A8C-9CA8-192D014BF7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47625</xdr:colOff>
      <xdr:row>31</xdr:row>
      <xdr:rowOff>100012</xdr:rowOff>
    </xdr:from>
    <xdr:to>
      <xdr:col>22</xdr:col>
      <xdr:colOff>85725</xdr:colOff>
      <xdr:row>43</xdr:row>
      <xdr:rowOff>71437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AAF3ED8C-F8FF-3CC5-C3EF-791AC5E72F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21</xdr:col>
      <xdr:colOff>563498</xdr:colOff>
      <xdr:row>36</xdr:row>
      <xdr:rowOff>34635</xdr:rowOff>
    </xdr:from>
    <xdr:to>
      <xdr:col>24</xdr:col>
      <xdr:colOff>44001</xdr:colOff>
      <xdr:row>48</xdr:row>
      <xdr:rowOff>97083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95E4F4EF-0EE1-40B6-9025-87B954469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1271" y="9005453"/>
          <a:ext cx="1402821" cy="2625539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43</xdr:row>
      <xdr:rowOff>122773</xdr:rowOff>
    </xdr:from>
    <xdr:to>
      <xdr:col>7</xdr:col>
      <xdr:colOff>484909</xdr:colOff>
      <xdr:row>63</xdr:row>
      <xdr:rowOff>173182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5A25E775-84A7-47C8-99BD-0BC2370941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329046</xdr:colOff>
      <xdr:row>43</xdr:row>
      <xdr:rowOff>138545</xdr:rowOff>
    </xdr:from>
    <xdr:to>
      <xdr:col>17</xdr:col>
      <xdr:colOff>348060</xdr:colOff>
      <xdr:row>63</xdr:row>
      <xdr:rowOff>188954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473D0BE4-20F2-4D05-80F6-086D404214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0</xdr:colOff>
      <xdr:row>70</xdr:row>
      <xdr:rowOff>0</xdr:rowOff>
    </xdr:from>
    <xdr:to>
      <xdr:col>5</xdr:col>
      <xdr:colOff>304800</xdr:colOff>
      <xdr:row>71</xdr:row>
      <xdr:rowOff>114300</xdr:rowOff>
    </xdr:to>
    <xdr:sp macro="" textlink="">
      <xdr:nvSpPr>
        <xdr:cNvPr id="26625" name="AutoShape 1">
          <a:extLst>
            <a:ext uri="{FF2B5EF4-FFF2-40B4-BE49-F238E27FC236}">
              <a16:creationId xmlns:a16="http://schemas.microsoft.com/office/drawing/2014/main" id="{69EA8F2A-5201-C3BB-9C16-924587715FE6}"/>
            </a:ext>
          </a:extLst>
        </xdr:cNvPr>
        <xdr:cNvSpPr>
          <a:spLocks noChangeAspect="1" noChangeArrowheads="1"/>
        </xdr:cNvSpPr>
      </xdr:nvSpPr>
      <xdr:spPr bwMode="auto">
        <a:xfrm>
          <a:off x="4552950" y="15706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1368136</xdr:colOff>
      <xdr:row>66</xdr:row>
      <xdr:rowOff>51956</xdr:rowOff>
    </xdr:from>
    <xdr:to>
      <xdr:col>12</xdr:col>
      <xdr:colOff>744681</xdr:colOff>
      <xdr:row>90</xdr:row>
      <xdr:rowOff>20296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EFD7B896-C817-E782-84C2-3FE039B37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4318" y="15014865"/>
          <a:ext cx="7273636" cy="4540340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1066800</xdr:colOff>
      <xdr:row>7</xdr:row>
      <xdr:rowOff>157162</xdr:rowOff>
    </xdr:from>
    <xdr:to>
      <xdr:col>5</xdr:col>
      <xdr:colOff>1057275</xdr:colOff>
      <xdr:row>26</xdr:row>
      <xdr:rowOff>76200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96B00F4E-3191-19D3-ABB7-9EF63A8ABA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598713</xdr:colOff>
      <xdr:row>43</xdr:row>
      <xdr:rowOff>188208</xdr:rowOff>
    </xdr:from>
    <xdr:to>
      <xdr:col>6</xdr:col>
      <xdr:colOff>163285</xdr:colOff>
      <xdr:row>58</xdr:row>
      <xdr:rowOff>16600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4DE730E3-216B-290D-4534-4D7BA4176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713" y="11495744"/>
          <a:ext cx="4776108" cy="2685892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6</xdr:col>
      <xdr:colOff>503463</xdr:colOff>
      <xdr:row>32</xdr:row>
      <xdr:rowOff>186416</xdr:rowOff>
    </xdr:from>
    <xdr:to>
      <xdr:col>17</xdr:col>
      <xdr:colOff>115659</xdr:colOff>
      <xdr:row>48</xdr:row>
      <xdr:rowOff>27212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3B94C96A-7309-C2AB-C9E1-51154E2D79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421821</xdr:colOff>
      <xdr:row>32</xdr:row>
      <xdr:rowOff>186417</xdr:rowOff>
    </xdr:from>
    <xdr:to>
      <xdr:col>28</xdr:col>
      <xdr:colOff>34016</xdr:colOff>
      <xdr:row>48</xdr:row>
      <xdr:rowOff>27213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F91E0EA9-0EB9-709B-BE5C-34A42A971A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335539</xdr:colOff>
      <xdr:row>32</xdr:row>
      <xdr:rowOff>334239</xdr:rowOff>
    </xdr:from>
    <xdr:to>
      <xdr:col>16</xdr:col>
      <xdr:colOff>428624</xdr:colOff>
      <xdr:row>51</xdr:row>
      <xdr:rowOff>47624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B1782EB5-8631-5BA1-4698-AEBA10AD5F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112566</xdr:colOff>
      <xdr:row>32</xdr:row>
      <xdr:rowOff>256307</xdr:rowOff>
    </xdr:from>
    <xdr:to>
      <xdr:col>30</xdr:col>
      <xdr:colOff>94254</xdr:colOff>
      <xdr:row>50</xdr:row>
      <xdr:rowOff>160192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40FFB704-D6F8-D454-54AE-10BC8A1287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404812</xdr:colOff>
      <xdr:row>37</xdr:row>
      <xdr:rowOff>111309</xdr:rowOff>
    </xdr:from>
    <xdr:to>
      <xdr:col>21</xdr:col>
      <xdr:colOff>57001</xdr:colOff>
      <xdr:row>53</xdr:row>
      <xdr:rowOff>145039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DADA97C9-1B94-EC83-B601-4F8A08749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10493559"/>
          <a:ext cx="3271689" cy="32960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2548</xdr:colOff>
      <xdr:row>31</xdr:row>
      <xdr:rowOff>51955</xdr:rowOff>
    </xdr:from>
    <xdr:to>
      <xdr:col>14</xdr:col>
      <xdr:colOff>65809</xdr:colOff>
      <xdr:row>46</xdr:row>
      <xdr:rowOff>126346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B51C0F8E-C82D-299D-9CC6-EEF6464D1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0048" y="8382000"/>
          <a:ext cx="4756488" cy="3468755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1</xdr:col>
      <xdr:colOff>69272</xdr:colOff>
      <xdr:row>48</xdr:row>
      <xdr:rowOff>34639</xdr:rowOff>
    </xdr:from>
    <xdr:to>
      <xdr:col>6</xdr:col>
      <xdr:colOff>155863</xdr:colOff>
      <xdr:row>66</xdr:row>
      <xdr:rowOff>81396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8ED72289-10A4-4407-E280-8D71E79C03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536864</xdr:colOff>
      <xdr:row>48</xdr:row>
      <xdr:rowOff>34637</xdr:rowOff>
    </xdr:from>
    <xdr:to>
      <xdr:col>14</xdr:col>
      <xdr:colOff>242455</xdr:colOff>
      <xdr:row>66</xdr:row>
      <xdr:rowOff>81394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EC3168B2-B693-EF44-05E0-8687A794A4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0</xdr:rowOff>
    </xdr:from>
    <xdr:to>
      <xdr:col>1</xdr:col>
      <xdr:colOff>57665</xdr:colOff>
      <xdr:row>3</xdr:row>
      <xdr:rowOff>38100</xdr:rowOff>
    </xdr:to>
    <xdr:pic>
      <xdr:nvPicPr>
        <xdr:cNvPr id="2" name="Рисунок 1" descr="Открытая папка">
          <a:extLst>
            <a:ext uri="{FF2B5EF4-FFF2-40B4-BE49-F238E27FC236}">
              <a16:creationId xmlns:a16="http://schemas.microsoft.com/office/drawing/2014/main" id="{A152010A-3933-454D-8F04-7B1D820E6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4775" y="0"/>
          <a:ext cx="610115" cy="5715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225136</xdr:colOff>
      <xdr:row>40</xdr:row>
      <xdr:rowOff>17318</xdr:rowOff>
    </xdr:from>
    <xdr:to>
      <xdr:col>15</xdr:col>
      <xdr:colOff>585728</xdr:colOff>
      <xdr:row>58</xdr:row>
      <xdr:rowOff>100569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4DD92329-21DC-C21B-6BCC-B6440DDBA6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209753</xdr:colOff>
      <xdr:row>40</xdr:row>
      <xdr:rowOff>17318</xdr:rowOff>
    </xdr:from>
    <xdr:to>
      <xdr:col>23</xdr:col>
      <xdr:colOff>309873</xdr:colOff>
      <xdr:row>58</xdr:row>
      <xdr:rowOff>100569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7F032229-8B3E-BBEC-5795-B205BF2676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22</xdr:col>
      <xdr:colOff>294409</xdr:colOff>
      <xdr:row>29</xdr:row>
      <xdr:rowOff>111786</xdr:rowOff>
    </xdr:from>
    <xdr:to>
      <xdr:col>28</xdr:col>
      <xdr:colOff>11546</xdr:colOff>
      <xdr:row>61</xdr:row>
      <xdr:rowOff>56542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A73B79B4-4F13-4B5C-9F99-9F0E3654D2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4673" b="50608"/>
        <a:stretch/>
      </xdr:blipFill>
      <xdr:spPr>
        <a:xfrm>
          <a:off x="16833273" y="8164741"/>
          <a:ext cx="4150591" cy="6629574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41</xdr:row>
      <xdr:rowOff>52387</xdr:rowOff>
    </xdr:from>
    <xdr:to>
      <xdr:col>6</xdr:col>
      <xdr:colOff>180975</xdr:colOff>
      <xdr:row>55</xdr:row>
      <xdr:rowOff>128587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807EAE3F-AF20-CC3C-419F-8186C1A3F3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457200</xdr:colOff>
      <xdr:row>56</xdr:row>
      <xdr:rowOff>4762</xdr:rowOff>
    </xdr:from>
    <xdr:to>
      <xdr:col>6</xdr:col>
      <xdr:colOff>180975</xdr:colOff>
      <xdr:row>70</xdr:row>
      <xdr:rowOff>80962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C8B61FA2-D9E6-2954-2947-0E8831E969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438150</xdr:colOff>
      <xdr:row>41</xdr:row>
      <xdr:rowOff>42862</xdr:rowOff>
    </xdr:from>
    <xdr:to>
      <xdr:col>14</xdr:col>
      <xdr:colOff>133350</xdr:colOff>
      <xdr:row>55</xdr:row>
      <xdr:rowOff>119062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E83EBD37-0BEF-F598-944C-B652392AD5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438150</xdr:colOff>
      <xdr:row>56</xdr:row>
      <xdr:rowOff>33337</xdr:rowOff>
    </xdr:from>
    <xdr:to>
      <xdr:col>14</xdr:col>
      <xdr:colOff>133350</xdr:colOff>
      <xdr:row>70</xdr:row>
      <xdr:rowOff>109537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8E49EEF5-67DE-D510-06DD-5B50866283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34636</xdr:colOff>
      <xdr:row>64</xdr:row>
      <xdr:rowOff>39179</xdr:rowOff>
    </xdr:from>
    <xdr:to>
      <xdr:col>7</xdr:col>
      <xdr:colOff>353745</xdr:colOff>
      <xdr:row>78</xdr:row>
      <xdr:rowOff>47625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CD572500-8D5E-4D41-92A7-021B58215F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121" b="50176"/>
        <a:stretch/>
      </xdr:blipFill>
      <xdr:spPr>
        <a:xfrm>
          <a:off x="4606636" y="14378634"/>
          <a:ext cx="1635291" cy="267544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133351</xdr:colOff>
      <xdr:row>8</xdr:row>
      <xdr:rowOff>57150</xdr:rowOff>
    </xdr:from>
    <xdr:to>
      <xdr:col>7</xdr:col>
      <xdr:colOff>733426</xdr:colOff>
      <xdr:row>25</xdr:row>
      <xdr:rowOff>38100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55FB2D56-466D-43BF-92E1-D7EA550A7F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611724</xdr:colOff>
      <xdr:row>37</xdr:row>
      <xdr:rowOff>233434</xdr:rowOff>
    </xdr:from>
    <xdr:to>
      <xdr:col>19</xdr:col>
      <xdr:colOff>606137</xdr:colOff>
      <xdr:row>60</xdr:row>
      <xdr:rowOff>65562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BBF31DC1-B039-4F13-A54B-CA1107C38E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225137</xdr:colOff>
      <xdr:row>37</xdr:row>
      <xdr:rowOff>225137</xdr:rowOff>
    </xdr:from>
    <xdr:to>
      <xdr:col>34</xdr:col>
      <xdr:colOff>0</xdr:colOff>
      <xdr:row>60</xdr:row>
      <xdr:rowOff>411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A684146-11B9-480F-AF68-4063C7A7FA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675410</xdr:colOff>
      <xdr:row>39</xdr:row>
      <xdr:rowOff>69549</xdr:rowOff>
    </xdr:from>
    <xdr:to>
      <xdr:col>7</xdr:col>
      <xdr:colOff>103910</xdr:colOff>
      <xdr:row>69</xdr:row>
      <xdr:rowOff>155863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D9C5BD0C-C0BD-4E9F-A4D3-7DEE3F02E9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1193" b="48265"/>
        <a:stretch/>
      </xdr:blipFill>
      <xdr:spPr>
        <a:xfrm>
          <a:off x="1333501" y="11274413"/>
          <a:ext cx="4693227" cy="5905223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481330</xdr:colOff>
      <xdr:row>42</xdr:row>
      <xdr:rowOff>148272</xdr:rowOff>
    </xdr:from>
    <xdr:to>
      <xdr:col>6</xdr:col>
      <xdr:colOff>523874</xdr:colOff>
      <xdr:row>60</xdr:row>
      <xdr:rowOff>97945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A3812639-5E85-47F7-ACB3-2804D22517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9208</xdr:colOff>
      <xdr:row>43</xdr:row>
      <xdr:rowOff>71437</xdr:rowOff>
    </xdr:from>
    <xdr:to>
      <xdr:col>15</xdr:col>
      <xdr:colOff>619872</xdr:colOff>
      <xdr:row>60</xdr:row>
      <xdr:rowOff>40820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484516DF-31E4-4C9C-9E8A-25BA31F129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336777</xdr:colOff>
      <xdr:row>60</xdr:row>
      <xdr:rowOff>176892</xdr:rowOff>
    </xdr:from>
    <xdr:to>
      <xdr:col>9</xdr:col>
      <xdr:colOff>403928</xdr:colOff>
      <xdr:row>78</xdr:row>
      <xdr:rowOff>3002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CA22344-DE3C-481A-9958-E5B65DD12D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930" b="48065"/>
        <a:stretch/>
      </xdr:blipFill>
      <xdr:spPr>
        <a:xfrm>
          <a:off x="4881563" y="14899821"/>
          <a:ext cx="2679722" cy="3255110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100012</xdr:rowOff>
    </xdr:from>
    <xdr:to>
      <xdr:col>5</xdr:col>
      <xdr:colOff>171450</xdr:colOff>
      <xdr:row>23</xdr:row>
      <xdr:rowOff>95250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93E70B07-A9D8-484E-8647-BBE906B71C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8</xdr:row>
      <xdr:rowOff>109536</xdr:rowOff>
    </xdr:from>
    <xdr:to>
      <xdr:col>6</xdr:col>
      <xdr:colOff>704850</xdr:colOff>
      <xdr:row>26</xdr:row>
      <xdr:rowOff>76199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A40D617C-9FC7-4845-A9A5-CFAF67BAE2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476249</xdr:colOff>
      <xdr:row>51</xdr:row>
      <xdr:rowOff>122876</xdr:rowOff>
    </xdr:from>
    <xdr:to>
      <xdr:col>7</xdr:col>
      <xdr:colOff>242453</xdr:colOff>
      <xdr:row>74</xdr:row>
      <xdr:rowOff>86591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4186B076-E397-4F33-E535-9264966BAB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519191</xdr:colOff>
      <xdr:row>51</xdr:row>
      <xdr:rowOff>156474</xdr:rowOff>
    </xdr:from>
    <xdr:to>
      <xdr:col>15</xdr:col>
      <xdr:colOff>123391</xdr:colOff>
      <xdr:row>74</xdr:row>
      <xdr:rowOff>75767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E6709F93-587C-38B9-8D65-4FC06B031D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380998</xdr:colOff>
      <xdr:row>78</xdr:row>
      <xdr:rowOff>142874</xdr:rowOff>
    </xdr:from>
    <xdr:to>
      <xdr:col>16</xdr:col>
      <xdr:colOff>44616</xdr:colOff>
      <xdr:row>109</xdr:row>
      <xdr:rowOff>23811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FAB20380-995A-44D3-9717-F040769350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45" t="34312" r="7469" b="12132"/>
        <a:stretch/>
      </xdr:blipFill>
      <xdr:spPr>
        <a:xfrm>
          <a:off x="1023936" y="18359437"/>
          <a:ext cx="16475243" cy="57864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142256</xdr:colOff>
      <xdr:row>46</xdr:row>
      <xdr:rowOff>140647</xdr:rowOff>
    </xdr:from>
    <xdr:to>
      <xdr:col>5</xdr:col>
      <xdr:colOff>840927</xdr:colOff>
      <xdr:row>69</xdr:row>
      <xdr:rowOff>121227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1A9351C-11A4-4679-A2CA-E8B902E33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691797</xdr:colOff>
      <xdr:row>46</xdr:row>
      <xdr:rowOff>180298</xdr:rowOff>
    </xdr:from>
    <xdr:to>
      <xdr:col>12</xdr:col>
      <xdr:colOff>167603</xdr:colOff>
      <xdr:row>70</xdr:row>
      <xdr:rowOff>77932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975B9A1E-5961-41F8-883B-87F5E16623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1908092</xdr:colOff>
      <xdr:row>75</xdr:row>
      <xdr:rowOff>47740</xdr:rowOff>
    </xdr:from>
    <xdr:to>
      <xdr:col>9</xdr:col>
      <xdr:colOff>976008</xdr:colOff>
      <xdr:row>98</xdr:row>
      <xdr:rowOff>34635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C810FB1A-6804-47BB-8450-8EACD14B7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9637" y="16188285"/>
          <a:ext cx="8142644" cy="4368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296955</xdr:colOff>
      <xdr:row>30</xdr:row>
      <xdr:rowOff>158002</xdr:rowOff>
    </xdr:from>
    <xdr:to>
      <xdr:col>14</xdr:col>
      <xdr:colOff>319367</xdr:colOff>
      <xdr:row>43</xdr:row>
      <xdr:rowOff>93256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2FC8C1C6-85EE-F5E8-BBCC-95A48336C9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543485</xdr:colOff>
      <xdr:row>31</xdr:row>
      <xdr:rowOff>1119</xdr:rowOff>
    </xdr:from>
    <xdr:to>
      <xdr:col>21</xdr:col>
      <xdr:colOff>588308</xdr:colOff>
      <xdr:row>43</xdr:row>
      <xdr:rowOff>89647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8B2A823D-7A85-5DC1-CD65-C01D1B955C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229720</xdr:colOff>
      <xdr:row>74</xdr:row>
      <xdr:rowOff>169208</xdr:rowOff>
    </xdr:from>
    <xdr:to>
      <xdr:col>14</xdr:col>
      <xdr:colOff>252132</xdr:colOff>
      <xdr:row>86</xdr:row>
      <xdr:rowOff>122143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4461AAF8-54A1-87ED-F782-E35F1A0C25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409014</xdr:colOff>
      <xdr:row>74</xdr:row>
      <xdr:rowOff>169208</xdr:rowOff>
    </xdr:from>
    <xdr:to>
      <xdr:col>21</xdr:col>
      <xdr:colOff>453837</xdr:colOff>
      <xdr:row>86</xdr:row>
      <xdr:rowOff>122143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F596DADC-9B55-3F63-0092-70D096C6B7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18</xdr:col>
      <xdr:colOff>424808</xdr:colOff>
      <xdr:row>52</xdr:row>
      <xdr:rowOff>163285</xdr:rowOff>
    </xdr:from>
    <xdr:to>
      <xdr:col>22</xdr:col>
      <xdr:colOff>489857</xdr:colOff>
      <xdr:row>73</xdr:row>
      <xdr:rowOff>174907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7BC4E96B-A5A0-4F7F-87B7-DB48EB29D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4372129" y="12749892"/>
          <a:ext cx="2704835" cy="4297872"/>
        </a:xfrm>
        <a:prstGeom prst="rect">
          <a:avLst/>
        </a:prstGeom>
        <a:noFill/>
        <a:effectLst>
          <a:outerShdw blurRad="50800" dist="38100" algn="l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98</xdr:row>
      <xdr:rowOff>0</xdr:rowOff>
    </xdr:from>
    <xdr:to>
      <xdr:col>2</xdr:col>
      <xdr:colOff>304800</xdr:colOff>
      <xdr:row>99</xdr:row>
      <xdr:rowOff>114300</xdr:rowOff>
    </xdr:to>
    <xdr:sp macro="" textlink="">
      <xdr:nvSpPr>
        <xdr:cNvPr id="2049" name="AutoShape 1">
          <a:extLst>
            <a:ext uri="{FF2B5EF4-FFF2-40B4-BE49-F238E27FC236}">
              <a16:creationId xmlns:a16="http://schemas.microsoft.com/office/drawing/2014/main" id="{2020A623-10AD-B4AC-6FC4-24EFDECD1902}"/>
            </a:ext>
          </a:extLst>
        </xdr:cNvPr>
        <xdr:cNvSpPr>
          <a:spLocks noChangeAspect="1" noChangeArrowheads="1"/>
        </xdr:cNvSpPr>
      </xdr:nvSpPr>
      <xdr:spPr bwMode="auto">
        <a:xfrm>
          <a:off x="1304925" y="22374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204106</xdr:colOff>
      <xdr:row>89</xdr:row>
      <xdr:rowOff>69395</xdr:rowOff>
    </xdr:from>
    <xdr:to>
      <xdr:col>18</xdr:col>
      <xdr:colOff>136070</xdr:colOff>
      <xdr:row>116</xdr:row>
      <xdr:rowOff>89806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6CD69C02-B50B-A6B2-7D3B-AD20F854C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5570" y="20507324"/>
          <a:ext cx="10327821" cy="5163911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855008</xdr:colOff>
      <xdr:row>8</xdr:row>
      <xdr:rowOff>24092</xdr:rowOff>
    </xdr:from>
    <xdr:to>
      <xdr:col>6</xdr:col>
      <xdr:colOff>1053353</xdr:colOff>
      <xdr:row>32</xdr:row>
      <xdr:rowOff>11205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DDF537A8-EE2A-E20A-F315-06D4E08E4C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303358</xdr:colOff>
      <xdr:row>31</xdr:row>
      <xdr:rowOff>181214</xdr:rowOff>
    </xdr:from>
    <xdr:to>
      <xdr:col>10</xdr:col>
      <xdr:colOff>451438</xdr:colOff>
      <xdr:row>42</xdr:row>
      <xdr:rowOff>70115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642F00B9-48D5-D7B6-5038-F32E073E11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513066</xdr:colOff>
      <xdr:row>31</xdr:row>
      <xdr:rowOff>168088</xdr:rowOff>
    </xdr:from>
    <xdr:to>
      <xdr:col>15</xdr:col>
      <xdr:colOff>560293</xdr:colOff>
      <xdr:row>42</xdr:row>
      <xdr:rowOff>46903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F282BD08-D31B-F188-B86A-7F0E408067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89646</xdr:colOff>
      <xdr:row>38</xdr:row>
      <xdr:rowOff>27729</xdr:rowOff>
    </xdr:from>
    <xdr:to>
      <xdr:col>1</xdr:col>
      <xdr:colOff>294134</xdr:colOff>
      <xdr:row>44</xdr:row>
      <xdr:rowOff>100854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AB3958D3-22A2-4526-BCDE-FB76F7845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9646" y="9283788"/>
          <a:ext cx="865635" cy="1451448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173182</xdr:colOff>
      <xdr:row>29</xdr:row>
      <xdr:rowOff>159753</xdr:rowOff>
    </xdr:from>
    <xdr:to>
      <xdr:col>24</xdr:col>
      <xdr:colOff>232656</xdr:colOff>
      <xdr:row>59</xdr:row>
      <xdr:rowOff>12370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B7ED1EC3-1A7F-4282-8F2E-02C230FA0F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606"/>
        <a:stretch/>
      </xdr:blipFill>
      <xdr:spPr>
        <a:xfrm>
          <a:off x="16243218" y="7344324"/>
          <a:ext cx="3978331" cy="6247975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6</xdr:col>
      <xdr:colOff>298738</xdr:colOff>
      <xdr:row>37</xdr:row>
      <xdr:rowOff>71437</xdr:rowOff>
    </xdr:from>
    <xdr:to>
      <xdr:col>11</xdr:col>
      <xdr:colOff>692727</xdr:colOff>
      <xdr:row>53</xdr:row>
      <xdr:rowOff>69272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31D9A350-C8DA-F3D9-D1CB-099373F4C0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307142</xdr:colOff>
      <xdr:row>37</xdr:row>
      <xdr:rowOff>109104</xdr:rowOff>
    </xdr:from>
    <xdr:to>
      <xdr:col>19</xdr:col>
      <xdr:colOff>193724</xdr:colOff>
      <xdr:row>53</xdr:row>
      <xdr:rowOff>134157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3CB20B19-C6AF-B364-4AE1-D998B93119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375397</xdr:colOff>
      <xdr:row>31</xdr:row>
      <xdr:rowOff>90766</xdr:rowOff>
    </xdr:from>
    <xdr:to>
      <xdr:col>11</xdr:col>
      <xdr:colOff>487456</xdr:colOff>
      <xdr:row>43</xdr:row>
      <xdr:rowOff>133349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7331FED1-4BAE-D2F2-33C7-CAABF2F8CE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140073</xdr:colOff>
      <xdr:row>31</xdr:row>
      <xdr:rowOff>79561</xdr:rowOff>
    </xdr:from>
    <xdr:to>
      <xdr:col>17</xdr:col>
      <xdr:colOff>465044</xdr:colOff>
      <xdr:row>43</xdr:row>
      <xdr:rowOff>122144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5058C299-7CF5-E96F-3F65-EF60C46B2C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75976</xdr:colOff>
      <xdr:row>42</xdr:row>
      <xdr:rowOff>3178</xdr:rowOff>
    </xdr:from>
    <xdr:to>
      <xdr:col>20</xdr:col>
      <xdr:colOff>571499</xdr:colOff>
      <xdr:row>52</xdr:row>
      <xdr:rowOff>176891</xdr:rowOff>
    </xdr:to>
    <xdr:grpSp>
      <xdr:nvGrpSpPr>
        <xdr:cNvPr id="9" name="Группа 8">
          <a:extLst>
            <a:ext uri="{FF2B5EF4-FFF2-40B4-BE49-F238E27FC236}">
              <a16:creationId xmlns:a16="http://schemas.microsoft.com/office/drawing/2014/main" id="{3A0212EC-EB79-A626-579D-F9C8DE6946FA}"/>
            </a:ext>
          </a:extLst>
        </xdr:cNvPr>
        <xdr:cNvGrpSpPr/>
      </xdr:nvGrpSpPr>
      <xdr:grpSpPr>
        <a:xfrm>
          <a:off x="75976" y="9700535"/>
          <a:ext cx="18130380" cy="1987999"/>
          <a:chOff x="24022" y="10099680"/>
          <a:chExt cx="18108114" cy="2078713"/>
        </a:xfrm>
      </xdr:grpSpPr>
      <xdr:pic>
        <xdr:nvPicPr>
          <xdr:cNvPr id="6" name="Рисунок 5">
            <a:extLst>
              <a:ext uri="{FF2B5EF4-FFF2-40B4-BE49-F238E27FC236}">
                <a16:creationId xmlns:a16="http://schemas.microsoft.com/office/drawing/2014/main" id="{2F982FCA-C9C2-8114-5B04-3CC811A759A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4022" y="10099682"/>
            <a:ext cx="7646696" cy="207871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7" name="Рисунок 6">
            <a:extLst>
              <a:ext uri="{FF2B5EF4-FFF2-40B4-BE49-F238E27FC236}">
                <a16:creationId xmlns:a16="http://schemas.microsoft.com/office/drawing/2014/main" id="{3D94AA6C-0B31-FEB6-1101-CB1E959CE4F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 flipH="1">
            <a:off x="7667525" y="10099680"/>
            <a:ext cx="7688753" cy="207871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" name="Рисунок 7">
            <a:extLst>
              <a:ext uri="{FF2B5EF4-FFF2-40B4-BE49-F238E27FC236}">
                <a16:creationId xmlns:a16="http://schemas.microsoft.com/office/drawing/2014/main" id="{32441E9E-E4F6-EDC9-4A0F-B0E0122A362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63548"/>
          <a:stretch/>
        </xdr:blipFill>
        <xdr:spPr bwMode="auto">
          <a:xfrm>
            <a:off x="15353087" y="10099681"/>
            <a:ext cx="2779049" cy="207871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0000"/>
  </sheetPr>
  <dimension ref="A1:M66"/>
  <sheetViews>
    <sheetView view="pageLayout" zoomScale="115" zoomScaleNormal="100" zoomScalePageLayoutView="115" workbookViewId="0">
      <selection activeCell="D5" sqref="D5"/>
    </sheetView>
  </sheetViews>
  <sheetFormatPr defaultColWidth="9.1796875" defaultRowHeight="14.5" x14ac:dyDescent="0.35"/>
  <cols>
    <col min="9" max="9" width="10.26953125" customWidth="1"/>
  </cols>
  <sheetData>
    <row r="1" spans="1:13" ht="18" x14ac:dyDescent="0.4">
      <c r="A1" s="215" t="s">
        <v>0</v>
      </c>
      <c r="B1" s="215"/>
      <c r="C1" s="215"/>
      <c r="D1" s="215"/>
      <c r="E1" s="215"/>
      <c r="F1" s="215"/>
      <c r="G1" s="215"/>
      <c r="H1" s="215"/>
      <c r="I1" s="215"/>
      <c r="J1" s="202"/>
      <c r="K1" s="202"/>
      <c r="L1" s="202"/>
      <c r="M1" s="203"/>
    </row>
    <row r="2" spans="1:13" ht="18" x14ac:dyDescent="0.4">
      <c r="A2" s="215" t="s">
        <v>1</v>
      </c>
      <c r="B2" s="215"/>
      <c r="C2" s="215"/>
      <c r="D2" s="215"/>
      <c r="E2" s="215"/>
      <c r="F2" s="215"/>
      <c r="G2" s="215"/>
      <c r="H2" s="215"/>
      <c r="I2" s="215"/>
      <c r="J2" s="202"/>
      <c r="K2" s="202"/>
      <c r="L2" s="202"/>
      <c r="M2" s="203"/>
    </row>
    <row r="3" spans="1:13" ht="18" x14ac:dyDescent="0.4">
      <c r="A3" s="216" t="s">
        <v>2</v>
      </c>
      <c r="B3" s="216"/>
      <c r="C3" s="216"/>
      <c r="D3" s="216"/>
      <c r="E3" s="216"/>
      <c r="F3" s="216"/>
      <c r="G3" s="216"/>
      <c r="H3" s="216"/>
      <c r="I3" s="216"/>
      <c r="J3" s="202"/>
      <c r="K3" s="202"/>
      <c r="L3" s="202"/>
      <c r="M3" s="203"/>
    </row>
    <row r="4" spans="1:13" x14ac:dyDescent="0.35">
      <c r="A4" s="203"/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</row>
    <row r="5" spans="1:13" x14ac:dyDescent="0.35">
      <c r="A5" s="203"/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</row>
    <row r="6" spans="1:13" x14ac:dyDescent="0.35">
      <c r="A6" s="203"/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</row>
    <row r="7" spans="1:13" x14ac:dyDescent="0.35">
      <c r="A7" s="203"/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</row>
    <row r="8" spans="1:13" x14ac:dyDescent="0.35">
      <c r="A8" s="203"/>
      <c r="B8" s="203"/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</row>
    <row r="9" spans="1:13" x14ac:dyDescent="0.35">
      <c r="A9" s="203"/>
      <c r="B9" s="203"/>
      <c r="C9" s="203"/>
      <c r="D9" s="203"/>
      <c r="E9" s="203"/>
      <c r="F9" s="203"/>
      <c r="G9" s="203"/>
      <c r="H9" s="203"/>
      <c r="I9" s="203"/>
      <c r="J9" s="203"/>
      <c r="K9" s="203"/>
      <c r="L9" s="203"/>
      <c r="M9" s="203"/>
    </row>
    <row r="10" spans="1:13" ht="22.5" x14ac:dyDescent="0.45">
      <c r="A10" s="211" t="s">
        <v>3</v>
      </c>
      <c r="B10" s="211"/>
      <c r="C10" s="211"/>
      <c r="D10" s="211"/>
      <c r="E10" s="211"/>
      <c r="F10" s="211"/>
      <c r="G10" s="211"/>
      <c r="H10" s="211"/>
      <c r="I10" s="211"/>
      <c r="J10" s="205"/>
      <c r="K10" s="205"/>
      <c r="L10" s="205"/>
      <c r="M10" s="203"/>
    </row>
    <row r="11" spans="1:13" x14ac:dyDescent="0.35">
      <c r="A11" s="211"/>
      <c r="B11" s="211"/>
      <c r="C11" s="211"/>
      <c r="D11" s="211"/>
      <c r="E11" s="211"/>
      <c r="F11" s="211"/>
      <c r="G11" s="211"/>
      <c r="H11" s="211"/>
      <c r="I11" s="211"/>
      <c r="J11" s="203"/>
      <c r="K11" s="203"/>
      <c r="L11" s="203"/>
      <c r="M11" s="203"/>
    </row>
    <row r="12" spans="1:13" ht="22.5" x14ac:dyDescent="0.45">
      <c r="A12" s="204"/>
      <c r="B12" s="204"/>
      <c r="C12" s="204"/>
      <c r="D12" s="204"/>
      <c r="E12" s="204"/>
      <c r="F12" s="204"/>
      <c r="G12" s="204"/>
      <c r="H12" s="204"/>
      <c r="I12" s="204"/>
      <c r="J12" s="203"/>
      <c r="K12" s="203"/>
      <c r="L12" s="203"/>
      <c r="M12" s="203"/>
    </row>
    <row r="13" spans="1:13" ht="22.5" x14ac:dyDescent="0.45">
      <c r="A13" s="204"/>
      <c r="B13" s="204"/>
      <c r="C13" s="217" t="s">
        <v>4</v>
      </c>
      <c r="D13" s="217"/>
      <c r="E13" s="217"/>
      <c r="F13" s="217"/>
      <c r="G13" s="217"/>
      <c r="H13" s="204"/>
      <c r="I13" s="204"/>
      <c r="J13" s="203"/>
      <c r="K13" s="203"/>
      <c r="L13" s="203"/>
      <c r="M13" s="203"/>
    </row>
    <row r="14" spans="1:13" ht="22.5" x14ac:dyDescent="0.45">
      <c r="A14" s="204"/>
      <c r="B14" s="204"/>
      <c r="C14" s="204"/>
      <c r="D14" s="204"/>
      <c r="E14" s="204"/>
      <c r="F14" s="204"/>
      <c r="G14" s="204"/>
      <c r="H14" s="204"/>
      <c r="I14" s="204"/>
      <c r="J14" s="203"/>
      <c r="K14" s="203"/>
      <c r="L14" s="203"/>
      <c r="M14" s="203"/>
    </row>
    <row r="15" spans="1:13" ht="38.15" customHeight="1" x14ac:dyDescent="0.45">
      <c r="A15" s="204"/>
      <c r="B15" s="218" t="s">
        <v>41</v>
      </c>
      <c r="C15" s="219"/>
      <c r="D15" s="219"/>
      <c r="E15" s="219"/>
      <c r="F15" s="219"/>
      <c r="G15" s="219"/>
      <c r="H15" s="219"/>
      <c r="I15" s="204"/>
      <c r="J15" s="203"/>
      <c r="K15" s="203"/>
      <c r="L15" s="203"/>
      <c r="M15" s="203"/>
    </row>
    <row r="16" spans="1:13" ht="20" x14ac:dyDescent="0.4">
      <c r="A16" s="203"/>
      <c r="B16" s="213" t="s">
        <v>5</v>
      </c>
      <c r="C16" s="213"/>
      <c r="D16" s="213"/>
      <c r="E16" s="213"/>
      <c r="F16" s="213"/>
      <c r="G16" s="213"/>
      <c r="H16" s="213"/>
      <c r="I16" s="206"/>
      <c r="J16" s="203"/>
      <c r="K16" s="203"/>
      <c r="L16" s="203"/>
      <c r="M16" s="203"/>
    </row>
    <row r="17" spans="1:13" x14ac:dyDescent="0.35">
      <c r="A17" s="203"/>
      <c r="B17" s="203"/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</row>
    <row r="18" spans="1:13" x14ac:dyDescent="0.35">
      <c r="A18" s="203"/>
      <c r="B18" s="203"/>
      <c r="C18" s="203"/>
      <c r="D18" s="203"/>
      <c r="E18" s="203"/>
      <c r="F18" s="203"/>
      <c r="G18" s="203"/>
      <c r="H18" s="203"/>
      <c r="I18" s="203"/>
      <c r="J18" s="203"/>
      <c r="K18" s="203"/>
      <c r="L18" s="203"/>
      <c r="M18" s="203"/>
    </row>
    <row r="19" spans="1:13" x14ac:dyDescent="0.35">
      <c r="A19" s="203"/>
      <c r="B19" s="203"/>
      <c r="C19" s="203"/>
      <c r="D19" s="203"/>
      <c r="E19" s="203"/>
      <c r="F19" s="203"/>
      <c r="G19" s="203"/>
      <c r="H19" s="203"/>
      <c r="I19" s="203"/>
      <c r="J19" s="203"/>
      <c r="K19" s="203"/>
      <c r="L19" s="203"/>
      <c r="M19" s="203"/>
    </row>
    <row r="20" spans="1:13" x14ac:dyDescent="0.35">
      <c r="A20" s="203"/>
      <c r="B20" s="203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</row>
    <row r="21" spans="1:13" x14ac:dyDescent="0.35">
      <c r="A21" s="203"/>
      <c r="B21" s="203"/>
      <c r="C21" s="203"/>
      <c r="D21" s="203"/>
      <c r="E21" s="203"/>
      <c r="F21" s="203"/>
      <c r="G21" s="203"/>
      <c r="H21" s="203"/>
      <c r="I21" s="203"/>
      <c r="J21" s="203"/>
      <c r="K21" s="203"/>
      <c r="L21" s="203"/>
      <c r="M21" s="203"/>
    </row>
    <row r="22" spans="1:13" ht="18" x14ac:dyDescent="0.4">
      <c r="A22" s="10" t="s">
        <v>6</v>
      </c>
      <c r="B22" s="203"/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</row>
    <row r="23" spans="1:13" x14ac:dyDescent="0.35">
      <c r="A23" s="203"/>
      <c r="B23" s="203"/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</row>
    <row r="24" spans="1:13" ht="17.5" x14ac:dyDescent="0.35">
      <c r="A24" s="214" t="s">
        <v>7</v>
      </c>
      <c r="B24" s="214"/>
      <c r="C24" s="214"/>
      <c r="D24" s="210"/>
      <c r="E24" s="210"/>
      <c r="F24" s="210"/>
      <c r="G24" s="210"/>
      <c r="H24" s="25"/>
      <c r="I24" s="203"/>
      <c r="J24" s="203"/>
      <c r="K24" s="203"/>
      <c r="L24" s="203"/>
      <c r="M24" s="203"/>
    </row>
    <row r="25" spans="1:13" ht="17.5" x14ac:dyDescent="0.35">
      <c r="A25" s="214" t="s">
        <v>7</v>
      </c>
      <c r="B25" s="214"/>
      <c r="C25" s="214"/>
      <c r="D25" s="209"/>
      <c r="E25" s="209"/>
      <c r="F25" s="209"/>
      <c r="G25" s="209"/>
      <c r="H25" s="26"/>
      <c r="I25" s="203"/>
      <c r="J25" s="203"/>
      <c r="K25" s="203"/>
      <c r="L25" s="203"/>
      <c r="M25" s="203"/>
    </row>
    <row r="26" spans="1:13" ht="18" customHeight="1" x14ac:dyDescent="0.35">
      <c r="A26" s="212" t="s">
        <v>8</v>
      </c>
      <c r="B26" s="212"/>
      <c r="C26" s="212"/>
      <c r="D26" s="209"/>
      <c r="E26" s="209"/>
      <c r="F26" s="209"/>
      <c r="G26" s="209"/>
      <c r="H26" s="26"/>
      <c r="I26" s="203"/>
      <c r="J26" s="203"/>
      <c r="K26" s="203"/>
      <c r="L26" s="203"/>
      <c r="M26" s="203"/>
    </row>
    <row r="27" spans="1:13" ht="23.15" customHeight="1" x14ac:dyDescent="0.35">
      <c r="A27" s="212"/>
      <c r="B27" s="212"/>
      <c r="C27" s="212"/>
      <c r="D27" s="210"/>
      <c r="E27" s="210"/>
      <c r="F27" s="210"/>
      <c r="G27" s="210"/>
      <c r="H27" s="26"/>
      <c r="I27" s="203"/>
      <c r="J27" s="203"/>
      <c r="K27" s="203"/>
      <c r="L27" s="203"/>
      <c r="M27" s="203"/>
    </row>
    <row r="28" spans="1:13" x14ac:dyDescent="0.35">
      <c r="A28" s="203"/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</row>
    <row r="29" spans="1:13" x14ac:dyDescent="0.35">
      <c r="A29" s="203"/>
      <c r="B29" s="203"/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</row>
    <row r="30" spans="1:13" x14ac:dyDescent="0.35">
      <c r="A30" s="203"/>
      <c r="B30" s="203"/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</row>
    <row r="31" spans="1:13" x14ac:dyDescent="0.35">
      <c r="A31" s="203"/>
      <c r="B31" s="203"/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</row>
    <row r="42" spans="1:9" x14ac:dyDescent="0.35">
      <c r="B42" s="207" t="s">
        <v>361</v>
      </c>
    </row>
    <row r="43" spans="1:9" ht="7.5" customHeight="1" x14ac:dyDescent="0.35"/>
    <row r="44" spans="1:9" ht="39.75" customHeight="1" x14ac:dyDescent="0.35">
      <c r="A44" s="220" t="s">
        <v>362</v>
      </c>
      <c r="B44" s="220"/>
      <c r="C44" s="220"/>
      <c r="D44" s="220"/>
      <c r="E44" s="220"/>
      <c r="F44" s="220"/>
      <c r="G44" s="220"/>
      <c r="H44" s="220"/>
      <c r="I44" s="220"/>
    </row>
    <row r="45" spans="1:9" ht="9" customHeight="1" x14ac:dyDescent="0.35">
      <c r="A45" s="208"/>
      <c r="B45" s="208"/>
      <c r="C45" s="208"/>
      <c r="D45" s="208"/>
      <c r="E45" s="208"/>
      <c r="F45" s="208"/>
      <c r="G45" s="208"/>
      <c r="H45" s="208"/>
      <c r="I45" s="208"/>
    </row>
    <row r="46" spans="1:9" ht="54" customHeight="1" x14ac:dyDescent="0.35">
      <c r="A46" s="220" t="s">
        <v>363</v>
      </c>
      <c r="B46" s="220"/>
      <c r="C46" s="220"/>
      <c r="D46" s="220"/>
      <c r="E46" s="220"/>
      <c r="F46" s="220"/>
      <c r="G46" s="220"/>
      <c r="H46" s="220"/>
      <c r="I46" s="220"/>
    </row>
    <row r="47" spans="1:9" ht="8.25" customHeight="1" x14ac:dyDescent="0.35">
      <c r="A47" s="208"/>
      <c r="B47" s="208"/>
      <c r="C47" s="208"/>
      <c r="D47" s="208"/>
      <c r="E47" s="208"/>
      <c r="F47" s="208"/>
      <c r="G47" s="208"/>
      <c r="H47" s="208"/>
      <c r="I47" s="208"/>
    </row>
    <row r="48" spans="1:9" ht="51" customHeight="1" x14ac:dyDescent="0.35">
      <c r="A48" s="220" t="s">
        <v>364</v>
      </c>
      <c r="B48" s="220"/>
      <c r="C48" s="220"/>
      <c r="D48" s="220"/>
      <c r="E48" s="220"/>
      <c r="F48" s="220"/>
      <c r="G48" s="220"/>
      <c r="H48" s="220"/>
      <c r="I48" s="220"/>
    </row>
    <row r="49" spans="1:9" ht="6.75" customHeight="1" x14ac:dyDescent="0.35">
      <c r="A49" s="208"/>
      <c r="B49" s="208"/>
      <c r="C49" s="208"/>
      <c r="D49" s="208"/>
      <c r="E49" s="208"/>
      <c r="F49" s="208"/>
      <c r="G49" s="208"/>
      <c r="H49" s="208"/>
      <c r="I49" s="208"/>
    </row>
    <row r="50" spans="1:9" ht="41.25" customHeight="1" x14ac:dyDescent="0.35">
      <c r="A50" s="220" t="s">
        <v>365</v>
      </c>
      <c r="B50" s="220"/>
      <c r="C50" s="220"/>
      <c r="D50" s="220"/>
      <c r="E50" s="220"/>
      <c r="F50" s="220"/>
      <c r="G50" s="220"/>
      <c r="H50" s="220"/>
      <c r="I50" s="220"/>
    </row>
    <row r="51" spans="1:9" ht="6" customHeight="1" x14ac:dyDescent="0.35">
      <c r="A51" s="208"/>
      <c r="B51" s="208"/>
      <c r="C51" s="208"/>
      <c r="D51" s="208"/>
      <c r="E51" s="208"/>
      <c r="F51" s="208"/>
      <c r="G51" s="208"/>
      <c r="H51" s="208"/>
      <c r="I51" s="208"/>
    </row>
    <row r="52" spans="1:9" ht="40.5" customHeight="1" x14ac:dyDescent="0.35">
      <c r="A52" s="220" t="s">
        <v>373</v>
      </c>
      <c r="B52" s="220"/>
      <c r="C52" s="220"/>
      <c r="D52" s="220"/>
      <c r="E52" s="220"/>
      <c r="F52" s="220"/>
      <c r="G52" s="220"/>
      <c r="H52" s="220"/>
      <c r="I52" s="220"/>
    </row>
    <row r="53" spans="1:9" ht="7.5" customHeight="1" x14ac:dyDescent="0.35">
      <c r="A53" s="208"/>
      <c r="B53" s="208"/>
      <c r="C53" s="208"/>
      <c r="D53" s="208"/>
      <c r="E53" s="208"/>
      <c r="F53" s="208"/>
      <c r="G53" s="208"/>
      <c r="H53" s="208"/>
      <c r="I53" s="208"/>
    </row>
    <row r="54" spans="1:9" ht="57" customHeight="1" x14ac:dyDescent="0.35">
      <c r="A54" s="220" t="s">
        <v>366</v>
      </c>
      <c r="B54" s="220"/>
      <c r="C54" s="220"/>
      <c r="D54" s="220"/>
      <c r="E54" s="220"/>
      <c r="F54" s="220"/>
      <c r="G54" s="220"/>
      <c r="H54" s="220"/>
      <c r="I54" s="220"/>
    </row>
    <row r="55" spans="1:9" ht="7.5" customHeight="1" x14ac:dyDescent="0.35">
      <c r="A55" s="208"/>
      <c r="B55" s="208"/>
      <c r="C55" s="208"/>
      <c r="D55" s="208"/>
      <c r="E55" s="208"/>
      <c r="F55" s="208"/>
      <c r="G55" s="208"/>
      <c r="H55" s="208"/>
      <c r="I55" s="208"/>
    </row>
    <row r="56" spans="1:9" ht="36" customHeight="1" x14ac:dyDescent="0.35">
      <c r="A56" s="220" t="s">
        <v>367</v>
      </c>
      <c r="B56" s="220"/>
      <c r="C56" s="220"/>
      <c r="D56" s="220"/>
      <c r="E56" s="220"/>
      <c r="F56" s="220"/>
      <c r="G56" s="220"/>
      <c r="H56" s="220"/>
      <c r="I56" s="220"/>
    </row>
    <row r="57" spans="1:9" ht="7.5" customHeight="1" x14ac:dyDescent="0.35">
      <c r="A57" s="208"/>
      <c r="B57" s="208"/>
      <c r="C57" s="208"/>
      <c r="D57" s="208"/>
      <c r="E57" s="208"/>
      <c r="F57" s="208"/>
      <c r="G57" s="208"/>
      <c r="H57" s="208"/>
      <c r="I57" s="208"/>
    </row>
    <row r="58" spans="1:9" ht="50.25" customHeight="1" x14ac:dyDescent="0.35">
      <c r="A58" s="220" t="s">
        <v>368</v>
      </c>
      <c r="B58" s="220"/>
      <c r="C58" s="220"/>
      <c r="D58" s="220"/>
      <c r="E58" s="220"/>
      <c r="F58" s="220"/>
      <c r="G58" s="220"/>
      <c r="H58" s="220"/>
      <c r="I58" s="220"/>
    </row>
    <row r="59" spans="1:9" ht="8.25" customHeight="1" x14ac:dyDescent="0.35">
      <c r="A59" s="208"/>
      <c r="B59" s="208"/>
      <c r="C59" s="208"/>
      <c r="D59" s="208"/>
      <c r="E59" s="208"/>
      <c r="F59" s="208"/>
      <c r="G59" s="208"/>
      <c r="H59" s="208"/>
      <c r="I59" s="208"/>
    </row>
    <row r="60" spans="1:9" ht="12" customHeight="1" x14ac:dyDescent="0.35">
      <c r="A60" s="220" t="s">
        <v>369</v>
      </c>
      <c r="B60" s="220"/>
      <c r="C60" s="220"/>
      <c r="D60" s="220"/>
      <c r="E60" s="220"/>
      <c r="F60" s="220"/>
      <c r="G60" s="220"/>
      <c r="H60" s="220"/>
      <c r="I60" s="220"/>
    </row>
    <row r="61" spans="1:9" ht="6" customHeight="1" x14ac:dyDescent="0.35">
      <c r="A61" s="208"/>
      <c r="B61" s="208"/>
      <c r="C61" s="208"/>
      <c r="D61" s="208"/>
      <c r="E61" s="208"/>
      <c r="F61" s="208"/>
      <c r="G61" s="208"/>
      <c r="H61" s="208"/>
      <c r="I61" s="208"/>
    </row>
    <row r="62" spans="1:9" ht="69" customHeight="1" x14ac:dyDescent="0.35">
      <c r="A62" s="220" t="s">
        <v>370</v>
      </c>
      <c r="B62" s="220"/>
      <c r="C62" s="220"/>
      <c r="D62" s="220"/>
      <c r="E62" s="220"/>
      <c r="F62" s="220"/>
      <c r="G62" s="220"/>
      <c r="H62" s="220"/>
      <c r="I62" s="220"/>
    </row>
    <row r="63" spans="1:9" ht="6.75" customHeight="1" x14ac:dyDescent="0.35">
      <c r="A63" s="208"/>
      <c r="B63" s="208"/>
      <c r="C63" s="208"/>
      <c r="D63" s="208"/>
      <c r="E63" s="208"/>
      <c r="F63" s="208"/>
      <c r="G63" s="208"/>
      <c r="H63" s="208"/>
      <c r="I63" s="208"/>
    </row>
    <row r="64" spans="1:9" ht="83.25" customHeight="1" x14ac:dyDescent="0.35">
      <c r="A64" s="220" t="s">
        <v>371</v>
      </c>
      <c r="B64" s="220"/>
      <c r="C64" s="220"/>
      <c r="D64" s="220"/>
      <c r="E64" s="220"/>
      <c r="F64" s="220"/>
      <c r="G64" s="220"/>
      <c r="H64" s="220"/>
      <c r="I64" s="220"/>
    </row>
    <row r="65" spans="1:9" ht="6.75" customHeight="1" x14ac:dyDescent="0.35">
      <c r="A65" s="208"/>
      <c r="B65" s="208"/>
      <c r="C65" s="208"/>
      <c r="D65" s="208"/>
      <c r="E65" s="208"/>
      <c r="F65" s="208"/>
      <c r="G65" s="208"/>
      <c r="H65" s="208"/>
      <c r="I65" s="208"/>
    </row>
    <row r="66" spans="1:9" ht="78.75" customHeight="1" x14ac:dyDescent="0.35">
      <c r="A66" s="220" t="s">
        <v>372</v>
      </c>
      <c r="B66" s="220"/>
      <c r="C66" s="220"/>
      <c r="D66" s="220"/>
      <c r="E66" s="220"/>
      <c r="F66" s="220"/>
      <c r="G66" s="220"/>
      <c r="H66" s="220"/>
      <c r="I66" s="220"/>
    </row>
  </sheetData>
  <sheetProtection algorithmName="SHA-512" hashValue="bKU0ustcwIjrwxetng75CltJlwgxsvsZNoSVRa14DVeQaUwgZDPQGbrozR2sUgz6EW+rN0N2s2WnnSeOYLivRw==" saltValue="+aoRzpIoT1BEi2XOPwuNJQ==" spinCount="100000" sheet="1" objects="1" formatCells="0" formatColumns="0" formatRows="0" insertColumns="0" insertRows="0" insertHyperlinks="0" deleteColumns="0" deleteRows="0" sort="0" autoFilter="0" pivotTables="0"/>
  <mergeCells count="26">
    <mergeCell ref="A66:I66"/>
    <mergeCell ref="A64:I64"/>
    <mergeCell ref="A54:I54"/>
    <mergeCell ref="A56:I56"/>
    <mergeCell ref="A58:I58"/>
    <mergeCell ref="A60:I60"/>
    <mergeCell ref="A62:I62"/>
    <mergeCell ref="A44:I44"/>
    <mergeCell ref="A46:I46"/>
    <mergeCell ref="A48:I48"/>
    <mergeCell ref="A50:I50"/>
    <mergeCell ref="A52:I52"/>
    <mergeCell ref="A1:I1"/>
    <mergeCell ref="A2:I2"/>
    <mergeCell ref="A3:I3"/>
    <mergeCell ref="C13:G13"/>
    <mergeCell ref="B15:H15"/>
    <mergeCell ref="D26:G26"/>
    <mergeCell ref="D27:G27"/>
    <mergeCell ref="A10:I11"/>
    <mergeCell ref="A26:C27"/>
    <mergeCell ref="B16:H16"/>
    <mergeCell ref="A24:C24"/>
    <mergeCell ref="D24:G24"/>
    <mergeCell ref="A25:C25"/>
    <mergeCell ref="D25:G25"/>
  </mergeCells>
  <pageMargins left="0.75138888888888899" right="0.68888888888888899" top="1" bottom="1" header="0.5" footer="0.5"/>
  <pageSetup paperSize="9" orientation="portrait" r:id="rId1"/>
  <headerFooter>
    <oddHeader>&amp;R&amp;"Monotype Corsiva"&amp;12О.В. Яковлева&amp;L&amp;"Monotype Corsiva"&amp;12Диагностика индивидуального развития детей  4-5 лет</oddHeader>
    <oddFooter>&amp;R&amp;"Monotype Corsiva"&amp;12https://vk.com/travel_posobiya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FD2DC-142F-4930-BAE1-EA72E6BDA898}">
  <sheetPr codeName="Лист10">
    <tabColor rgb="FF92D050"/>
    <pageSetUpPr fitToPage="1"/>
  </sheetPr>
  <dimension ref="A1:G42"/>
  <sheetViews>
    <sheetView view="pageLayout" zoomScaleNormal="100" workbookViewId="0">
      <selection activeCell="A12" sqref="A12"/>
    </sheetView>
  </sheetViews>
  <sheetFormatPr defaultColWidth="9.1796875" defaultRowHeight="14.5" x14ac:dyDescent="0.35"/>
  <cols>
    <col min="1" max="1" width="11.81640625" style="1" customWidth="1"/>
    <col min="2" max="2" width="19.1796875" style="1" customWidth="1"/>
    <col min="3" max="3" width="17.453125" style="1" customWidth="1"/>
    <col min="4" max="4" width="19.54296875" style="1" customWidth="1"/>
    <col min="5" max="5" width="14.7265625" style="1" customWidth="1"/>
    <col min="6" max="6" width="12.81640625" style="1" customWidth="1"/>
    <col min="7" max="16384" width="9.1796875" style="1"/>
  </cols>
  <sheetData>
    <row r="1" spans="1:7" ht="36.75" customHeight="1" x14ac:dyDescent="0.35">
      <c r="A1" s="311" t="s">
        <v>56</v>
      </c>
      <c r="B1" s="311"/>
      <c r="C1" s="311"/>
      <c r="D1" s="311"/>
      <c r="E1" s="311"/>
      <c r="F1" s="311"/>
      <c r="G1" s="311"/>
    </row>
    <row r="2" spans="1:7" ht="17.5" x14ac:dyDescent="0.35">
      <c r="A2" s="53"/>
      <c r="B2" s="53"/>
      <c r="C2" s="53"/>
      <c r="D2" s="53"/>
      <c r="E2" s="53"/>
      <c r="F2" s="53"/>
      <c r="G2" s="53"/>
    </row>
    <row r="3" spans="1:7" ht="62" x14ac:dyDescent="0.35">
      <c r="B3" s="86" t="s">
        <v>283</v>
      </c>
      <c r="C3" s="54" t="s">
        <v>328</v>
      </c>
      <c r="D3" s="54" t="s">
        <v>329</v>
      </c>
      <c r="E3" s="54" t="s">
        <v>330</v>
      </c>
      <c r="F3" s="131" t="s">
        <v>331</v>
      </c>
      <c r="G3" s="56"/>
    </row>
    <row r="4" spans="1:7" ht="15.5" x14ac:dyDescent="0.35">
      <c r="B4" s="6"/>
      <c r="C4" s="57">
        <v>1</v>
      </c>
      <c r="D4" s="57">
        <v>2</v>
      </c>
      <c r="E4" s="57">
        <v>3</v>
      </c>
      <c r="F4" s="132" t="s">
        <v>309</v>
      </c>
      <c r="G4" s="55"/>
    </row>
    <row r="5" spans="1:7" ht="18" x14ac:dyDescent="0.4">
      <c r="B5" s="59" t="s">
        <v>36</v>
      </c>
      <c r="C5" s="130">
        <f>'ПР-1'!O31</f>
        <v>0.94444444444444431</v>
      </c>
      <c r="D5" s="130">
        <f>'ПР-2'!W30</f>
        <v>0</v>
      </c>
      <c r="E5" s="130">
        <f>'ПР-3'!S30</f>
        <v>0</v>
      </c>
      <c r="F5" s="130">
        <f>(C5+D5+E5)/3</f>
        <v>0.31481481481481477</v>
      </c>
      <c r="G5" s="60"/>
    </row>
    <row r="6" spans="1:7" ht="18" x14ac:dyDescent="0.4">
      <c r="B6" s="59" t="s">
        <v>37</v>
      </c>
      <c r="C6" s="130">
        <f>'ПР-1'!P31</f>
        <v>1.2777777777777777</v>
      </c>
      <c r="D6" s="130">
        <f>'ПР-2'!X30</f>
        <v>0</v>
      </c>
      <c r="E6" s="130">
        <f>'ПР-3'!T30</f>
        <v>0</v>
      </c>
      <c r="F6" s="130">
        <f>(C6+D6+E6)/3</f>
        <v>0.42592592592592587</v>
      </c>
      <c r="G6" s="60"/>
    </row>
    <row r="27" spans="1:7" ht="15.5" x14ac:dyDescent="0.35">
      <c r="A27" s="61" t="s">
        <v>38</v>
      </c>
    </row>
    <row r="28" spans="1:7" ht="15.5" x14ac:dyDescent="0.35">
      <c r="A28" s="312" t="s">
        <v>39</v>
      </c>
      <c r="B28" s="312"/>
      <c r="C28" s="133"/>
      <c r="D28" s="297"/>
      <c r="E28" s="297"/>
      <c r="F28" s="297"/>
      <c r="G28" s="297"/>
    </row>
    <row r="29" spans="1:7" x14ac:dyDescent="0.35">
      <c r="A29" s="108"/>
      <c r="B29" s="108"/>
      <c r="C29" s="108"/>
      <c r="D29" s="294"/>
      <c r="E29" s="294"/>
      <c r="F29" s="294"/>
      <c r="G29" s="294"/>
    </row>
    <row r="30" spans="1:7" x14ac:dyDescent="0.35">
      <c r="A30" s="109"/>
      <c r="B30" s="109"/>
      <c r="C30" s="109"/>
      <c r="D30" s="294"/>
      <c r="E30" s="294"/>
      <c r="F30" s="294"/>
      <c r="G30" s="294"/>
    </row>
    <row r="31" spans="1:7" x14ac:dyDescent="0.35">
      <c r="A31" s="109"/>
      <c r="B31" s="109"/>
      <c r="C31" s="109"/>
      <c r="D31" s="294"/>
      <c r="E31" s="294"/>
      <c r="F31" s="294"/>
      <c r="G31" s="294"/>
    </row>
    <row r="32" spans="1:7" x14ac:dyDescent="0.35">
      <c r="A32" s="109"/>
      <c r="B32" s="109"/>
      <c r="C32" s="109"/>
      <c r="D32" s="294"/>
      <c r="E32" s="294"/>
      <c r="F32" s="294"/>
      <c r="G32" s="294"/>
    </row>
    <row r="33" spans="1:7" x14ac:dyDescent="0.35">
      <c r="A33" s="109"/>
      <c r="B33" s="109"/>
      <c r="C33" s="109"/>
      <c r="D33" s="294"/>
      <c r="E33" s="294"/>
      <c r="F33" s="294"/>
      <c r="G33" s="294"/>
    </row>
    <row r="34" spans="1:7" x14ac:dyDescent="0.35">
      <c r="A34" s="109"/>
      <c r="B34" s="109"/>
      <c r="C34" s="109"/>
      <c r="D34" s="294"/>
      <c r="E34" s="294"/>
      <c r="F34" s="294"/>
      <c r="G34" s="294"/>
    </row>
    <row r="36" spans="1:7" ht="15.5" x14ac:dyDescent="0.35">
      <c r="A36" s="312" t="s">
        <v>40</v>
      </c>
      <c r="B36" s="312"/>
      <c r="C36" s="133"/>
      <c r="D36" s="297"/>
      <c r="E36" s="297"/>
      <c r="F36" s="297"/>
      <c r="G36" s="297"/>
    </row>
    <row r="37" spans="1:7" x14ac:dyDescent="0.35">
      <c r="A37" s="108"/>
      <c r="B37" s="108"/>
      <c r="C37" s="108"/>
      <c r="D37" s="294"/>
      <c r="E37" s="294"/>
      <c r="F37" s="294"/>
      <c r="G37" s="294"/>
    </row>
    <row r="38" spans="1:7" x14ac:dyDescent="0.35">
      <c r="A38" s="109"/>
      <c r="B38" s="109"/>
      <c r="C38" s="109"/>
      <c r="D38" s="294"/>
      <c r="E38" s="294"/>
      <c r="F38" s="294"/>
      <c r="G38" s="294"/>
    </row>
    <row r="39" spans="1:7" x14ac:dyDescent="0.35">
      <c r="A39" s="109"/>
      <c r="B39" s="109"/>
      <c r="C39" s="109"/>
      <c r="D39" s="294"/>
      <c r="E39" s="294"/>
      <c r="F39" s="294"/>
      <c r="G39" s="294"/>
    </row>
    <row r="40" spans="1:7" x14ac:dyDescent="0.35">
      <c r="A40" s="109"/>
      <c r="B40" s="109"/>
      <c r="C40" s="109"/>
      <c r="D40" s="294"/>
      <c r="E40" s="294"/>
      <c r="F40" s="294"/>
      <c r="G40" s="294"/>
    </row>
    <row r="41" spans="1:7" x14ac:dyDescent="0.35">
      <c r="A41" s="109"/>
      <c r="B41" s="109"/>
      <c r="C41" s="109"/>
      <c r="D41" s="294"/>
      <c r="E41" s="294"/>
      <c r="F41" s="294"/>
      <c r="G41" s="294"/>
    </row>
    <row r="42" spans="1:7" x14ac:dyDescent="0.35">
      <c r="A42" s="109"/>
      <c r="B42" s="109"/>
      <c r="C42" s="109"/>
      <c r="D42" s="294"/>
      <c r="E42" s="294"/>
      <c r="F42" s="294"/>
      <c r="G42" s="294"/>
    </row>
  </sheetData>
  <sheetProtection algorithmName="SHA-512" hashValue="kvnmVP3YROYTcnD1L1mX7OUao5jTO9p0Bxj1viYz4xwZisHChv1nJJAZlt1O12MeL8ofA2ZxEHzrQsYY2BIjFg==" saltValue="84yRxvEw+9rKzAYmp1eeJA==" spinCount="100000" sheet="1" formatCells="0" formatColumns="0" formatRows="0" insertColumns="0" insertRows="0" insertHyperlinks="0" deleteColumns="0" deleteRows="0" sort="0" autoFilter="0" pivotTables="0"/>
  <mergeCells count="17">
    <mergeCell ref="D37:G37"/>
    <mergeCell ref="A1:G1"/>
    <mergeCell ref="A28:B28"/>
    <mergeCell ref="D28:G28"/>
    <mergeCell ref="D29:G29"/>
    <mergeCell ref="D30:G30"/>
    <mergeCell ref="D31:G31"/>
    <mergeCell ref="D32:G32"/>
    <mergeCell ref="D33:G33"/>
    <mergeCell ref="D34:G34"/>
    <mergeCell ref="A36:B36"/>
    <mergeCell ref="D36:G36"/>
    <mergeCell ref="D38:G38"/>
    <mergeCell ref="D39:G39"/>
    <mergeCell ref="D40:G40"/>
    <mergeCell ref="D41:G41"/>
    <mergeCell ref="D42:G42"/>
  </mergeCells>
  <hyperlinks>
    <hyperlink ref="B3" location="ОГЛАВЛЕНИЕ!A1" display="ОГЛАВЛЕНИЕ" xr:uid="{9CEDD4FB-226C-4B63-9924-84BFD0172528}"/>
  </hyperlinks>
  <pageMargins left="0.7" right="0.7" top="0.75" bottom="0.75" header="0.3" footer="0.3"/>
  <pageSetup paperSize="9" scale="84" orientation="portrait" verticalDpi="0" r:id="rId1"/>
  <headerFooter>
    <oddHeader>&amp;R&amp;"Monotype Corsiva"&amp;12О.В. Яковлева&amp;L&amp;"Monotype Corsiva"&amp;12Диагностика индивидуального развития детей  4-5 лет</oddHeader>
    <oddFooter>&amp;R&amp;"Monotype Corsiva"&amp;12https://vk.com/travel_posobiya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C5270-DF1B-4FA6-95A0-E49B83724B67}">
  <sheetPr codeName="Лист11">
    <tabColor theme="5"/>
    <pageSetUpPr fitToPage="1"/>
  </sheetPr>
  <dimension ref="A1:AK81"/>
  <sheetViews>
    <sheetView view="pageLayout" zoomScale="55" zoomScaleNormal="70" zoomScalePageLayoutView="55" workbookViewId="0">
      <selection activeCell="R37" sqref="R37"/>
    </sheetView>
  </sheetViews>
  <sheetFormatPr defaultRowHeight="14.5" x14ac:dyDescent="0.35"/>
  <cols>
    <col min="3" max="3" width="27.7265625" customWidth="1"/>
    <col min="4" max="4" width="10.54296875" customWidth="1"/>
    <col min="5" max="5" width="9.54296875" customWidth="1"/>
  </cols>
  <sheetData>
    <row r="1" spans="1:37" ht="20" x14ac:dyDescent="0.35">
      <c r="A1" s="1"/>
      <c r="B1" s="315" t="s">
        <v>58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1"/>
      <c r="AK1" s="1"/>
    </row>
    <row r="2" spans="1:37" ht="17.5" x14ac:dyDescent="0.35">
      <c r="A2" s="1"/>
      <c r="B2" s="21" t="s">
        <v>360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250" t="s">
        <v>283</v>
      </c>
      <c r="Y2" s="250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ht="18.5" thickBot="1" x14ac:dyDescent="0.4">
      <c r="A3" s="1"/>
      <c r="B3" s="28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6" thickBot="1" x14ac:dyDescent="0.4">
      <c r="A4" s="1"/>
      <c r="B4" s="303" t="s">
        <v>10</v>
      </c>
      <c r="C4" s="303" t="s">
        <v>11</v>
      </c>
      <c r="D4" s="256" t="s">
        <v>59</v>
      </c>
      <c r="E4" s="283"/>
      <c r="F4" s="256" t="s">
        <v>60</v>
      </c>
      <c r="G4" s="266"/>
      <c r="H4" s="256" t="s">
        <v>61</v>
      </c>
      <c r="I4" s="283"/>
      <c r="J4" s="266" t="s">
        <v>62</v>
      </c>
      <c r="K4" s="283"/>
      <c r="L4" s="256" t="s">
        <v>61</v>
      </c>
      <c r="M4" s="283"/>
      <c r="N4" s="317" t="s">
        <v>63</v>
      </c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4"/>
      <c r="Z4" s="256" t="s">
        <v>64</v>
      </c>
      <c r="AA4" s="283"/>
      <c r="AB4" s="275" t="s">
        <v>65</v>
      </c>
      <c r="AC4" s="276"/>
      <c r="AD4" s="276"/>
      <c r="AE4" s="276"/>
      <c r="AF4" s="276"/>
      <c r="AG4" s="277"/>
      <c r="AH4" s="260" t="s">
        <v>12</v>
      </c>
      <c r="AI4" s="261"/>
      <c r="AJ4" s="1"/>
      <c r="AK4" s="1"/>
    </row>
    <row r="5" spans="1:37" ht="95.25" customHeight="1" thickBot="1" x14ac:dyDescent="0.4">
      <c r="A5" s="1"/>
      <c r="B5" s="304"/>
      <c r="C5" s="304"/>
      <c r="D5" s="271"/>
      <c r="E5" s="272"/>
      <c r="F5" s="271"/>
      <c r="G5" s="316"/>
      <c r="H5" s="271"/>
      <c r="I5" s="272"/>
      <c r="J5" s="316"/>
      <c r="K5" s="272"/>
      <c r="L5" s="271"/>
      <c r="M5" s="272"/>
      <c r="N5" s="276" t="s">
        <v>66</v>
      </c>
      <c r="O5" s="277"/>
      <c r="P5" s="275" t="s">
        <v>67</v>
      </c>
      <c r="Q5" s="277"/>
      <c r="R5" s="275" t="s">
        <v>68</v>
      </c>
      <c r="S5" s="277"/>
      <c r="T5" s="275" t="s">
        <v>69</v>
      </c>
      <c r="U5" s="277"/>
      <c r="V5" s="275" t="s">
        <v>70</v>
      </c>
      <c r="W5" s="277"/>
      <c r="X5" s="275" t="s">
        <v>71</v>
      </c>
      <c r="Y5" s="277"/>
      <c r="Z5" s="271"/>
      <c r="AA5" s="272"/>
      <c r="AB5" s="313" t="s">
        <v>72</v>
      </c>
      <c r="AC5" s="314"/>
      <c r="AD5" s="313" t="s">
        <v>73</v>
      </c>
      <c r="AE5" s="314"/>
      <c r="AF5" s="275" t="s">
        <v>74</v>
      </c>
      <c r="AG5" s="277"/>
      <c r="AH5" s="262"/>
      <c r="AI5" s="263"/>
      <c r="AJ5" s="1"/>
      <c r="AK5" s="1"/>
    </row>
    <row r="6" spans="1:37" ht="16" thickBot="1" x14ac:dyDescent="0.4">
      <c r="A6" s="1"/>
      <c r="B6" s="305"/>
      <c r="C6" s="305"/>
      <c r="D6" s="30" t="s">
        <v>13</v>
      </c>
      <c r="E6" s="30" t="s">
        <v>14</v>
      </c>
      <c r="F6" s="30" t="s">
        <v>13</v>
      </c>
      <c r="G6" s="30" t="s">
        <v>14</v>
      </c>
      <c r="H6" s="30" t="s">
        <v>13</v>
      </c>
      <c r="I6" s="30" t="s">
        <v>14</v>
      </c>
      <c r="J6" s="30" t="s">
        <v>13</v>
      </c>
      <c r="K6" s="30" t="s">
        <v>14</v>
      </c>
      <c r="L6" s="30" t="s">
        <v>13</v>
      </c>
      <c r="M6" s="30" t="s">
        <v>14</v>
      </c>
      <c r="N6" s="30" t="s">
        <v>13</v>
      </c>
      <c r="O6" s="30" t="s">
        <v>14</v>
      </c>
      <c r="P6" s="30" t="s">
        <v>13</v>
      </c>
      <c r="Q6" s="30" t="s">
        <v>14</v>
      </c>
      <c r="R6" s="30" t="s">
        <v>13</v>
      </c>
      <c r="S6" s="30" t="s">
        <v>14</v>
      </c>
      <c r="T6" s="30" t="s">
        <v>13</v>
      </c>
      <c r="U6" s="30" t="s">
        <v>14</v>
      </c>
      <c r="V6" s="30" t="s">
        <v>13</v>
      </c>
      <c r="W6" s="30" t="s">
        <v>14</v>
      </c>
      <c r="X6" s="30" t="s">
        <v>13</v>
      </c>
      <c r="Y6" s="30" t="s">
        <v>14</v>
      </c>
      <c r="Z6" s="30" t="s">
        <v>13</v>
      </c>
      <c r="AA6" s="30" t="s">
        <v>14</v>
      </c>
      <c r="AB6" s="30" t="s">
        <v>13</v>
      </c>
      <c r="AC6" s="30" t="s">
        <v>14</v>
      </c>
      <c r="AD6" s="30" t="s">
        <v>13</v>
      </c>
      <c r="AE6" s="30" t="s">
        <v>14</v>
      </c>
      <c r="AF6" s="30" t="s">
        <v>13</v>
      </c>
      <c r="AG6" s="30" t="s">
        <v>14</v>
      </c>
      <c r="AH6" s="31" t="s">
        <v>13</v>
      </c>
      <c r="AI6" s="31" t="s">
        <v>14</v>
      </c>
      <c r="AJ6" s="1"/>
      <c r="AK6" s="1"/>
    </row>
    <row r="7" spans="1:37" ht="16" thickBot="1" x14ac:dyDescent="0.4">
      <c r="A7" s="1"/>
      <c r="B7" s="32">
        <v>1</v>
      </c>
      <c r="C7" s="33" t="s">
        <v>15</v>
      </c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62">
        <f>(D7+F7+H7+J7+L7+N7+P7+R7+T7+V7+X7+Z7+AB7+AD7+AF7)/15</f>
        <v>0</v>
      </c>
      <c r="AI7" s="62">
        <f>(E7+G7+I7+K7+M7+O7+Q7+S7+U7+W7+Y7+AA7+AC7+AE7+AG7)/15</f>
        <v>0</v>
      </c>
      <c r="AJ7" s="1"/>
      <c r="AK7" s="1"/>
    </row>
    <row r="8" spans="1:37" ht="16" thickBot="1" x14ac:dyDescent="0.4">
      <c r="A8" s="1"/>
      <c r="B8" s="32">
        <v>2</v>
      </c>
      <c r="C8" s="33" t="s">
        <v>16</v>
      </c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62">
        <f t="shared" ref="AH8:AI31" si="0">(D8+F8+H8+J8+L8+N8+P8+R8+T8+V8+X8+Z8+AB8+AD8+AF8)/15</f>
        <v>0</v>
      </c>
      <c r="AI8" s="62">
        <f t="shared" si="0"/>
        <v>0</v>
      </c>
      <c r="AJ8" s="1"/>
      <c r="AK8" s="1"/>
    </row>
    <row r="9" spans="1:37" ht="18.75" customHeight="1" thickBot="1" x14ac:dyDescent="0.4">
      <c r="A9" s="1"/>
      <c r="B9" s="32">
        <v>3</v>
      </c>
      <c r="C9" s="33" t="s">
        <v>17</v>
      </c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62">
        <f t="shared" si="0"/>
        <v>0</v>
      </c>
      <c r="AI9" s="62">
        <f t="shared" si="0"/>
        <v>0</v>
      </c>
      <c r="AJ9" s="1"/>
      <c r="AK9" s="1"/>
    </row>
    <row r="10" spans="1:37" ht="16" thickBot="1" x14ac:dyDescent="0.4">
      <c r="A10" s="1"/>
      <c r="B10" s="32">
        <v>4</v>
      </c>
      <c r="C10" s="33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62">
        <f t="shared" si="0"/>
        <v>0</v>
      </c>
      <c r="AI10" s="62">
        <f t="shared" si="0"/>
        <v>0</v>
      </c>
      <c r="AJ10" s="1"/>
      <c r="AK10" s="1"/>
    </row>
    <row r="11" spans="1:37" ht="16" thickBot="1" x14ac:dyDescent="0.4">
      <c r="A11" s="1"/>
      <c r="B11" s="32">
        <v>5</v>
      </c>
      <c r="C11" s="33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62">
        <f t="shared" si="0"/>
        <v>0</v>
      </c>
      <c r="AI11" s="62">
        <f t="shared" si="0"/>
        <v>0</v>
      </c>
      <c r="AJ11" s="1"/>
      <c r="AK11" s="1"/>
    </row>
    <row r="12" spans="1:37" ht="16" thickBot="1" x14ac:dyDescent="0.4">
      <c r="A12" s="1"/>
      <c r="B12" s="32">
        <v>6</v>
      </c>
      <c r="C12" s="33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62">
        <f t="shared" si="0"/>
        <v>0</v>
      </c>
      <c r="AI12" s="62">
        <f t="shared" si="0"/>
        <v>0</v>
      </c>
      <c r="AJ12" s="1"/>
      <c r="AK12" s="1"/>
    </row>
    <row r="13" spans="1:37" ht="16" thickBot="1" x14ac:dyDescent="0.4">
      <c r="A13" s="1"/>
      <c r="B13" s="32">
        <v>7</v>
      </c>
      <c r="C13" s="33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62">
        <f t="shared" si="0"/>
        <v>0</v>
      </c>
      <c r="AI13" s="62">
        <f t="shared" si="0"/>
        <v>0</v>
      </c>
      <c r="AJ13" s="1"/>
      <c r="AK13" s="1"/>
    </row>
    <row r="14" spans="1:37" ht="16" thickBot="1" x14ac:dyDescent="0.4">
      <c r="A14" s="1"/>
      <c r="B14" s="32">
        <v>8</v>
      </c>
      <c r="C14" s="33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62">
        <f t="shared" si="0"/>
        <v>0</v>
      </c>
      <c r="AI14" s="62">
        <f t="shared" si="0"/>
        <v>0</v>
      </c>
      <c r="AJ14" s="1"/>
      <c r="AK14" s="1"/>
    </row>
    <row r="15" spans="1:37" ht="16" thickBot="1" x14ac:dyDescent="0.4">
      <c r="A15" s="1"/>
      <c r="B15" s="32">
        <v>9</v>
      </c>
      <c r="C15" s="33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62">
        <f t="shared" si="0"/>
        <v>0</v>
      </c>
      <c r="AI15" s="62">
        <f t="shared" si="0"/>
        <v>0</v>
      </c>
      <c r="AJ15" s="1"/>
      <c r="AK15" s="1"/>
    </row>
    <row r="16" spans="1:37" ht="16" thickBot="1" x14ac:dyDescent="0.4">
      <c r="A16" s="1"/>
      <c r="B16" s="32">
        <v>10</v>
      </c>
      <c r="C16" s="33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62">
        <f t="shared" si="0"/>
        <v>0</v>
      </c>
      <c r="AI16" s="62">
        <f t="shared" si="0"/>
        <v>0</v>
      </c>
      <c r="AJ16" s="1"/>
      <c r="AK16" s="1"/>
    </row>
    <row r="17" spans="1:37" ht="16" thickBot="1" x14ac:dyDescent="0.4">
      <c r="A17" s="1"/>
      <c r="B17" s="32">
        <v>11</v>
      </c>
      <c r="C17" s="33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62">
        <f t="shared" si="0"/>
        <v>0</v>
      </c>
      <c r="AI17" s="62">
        <f t="shared" si="0"/>
        <v>0</v>
      </c>
      <c r="AJ17" s="1"/>
      <c r="AK17" s="1"/>
    </row>
    <row r="18" spans="1:37" ht="16" thickBot="1" x14ac:dyDescent="0.4">
      <c r="A18" s="1"/>
      <c r="B18" s="32">
        <v>12</v>
      </c>
      <c r="C18" s="33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62">
        <f t="shared" si="0"/>
        <v>0</v>
      </c>
      <c r="AI18" s="62">
        <f t="shared" si="0"/>
        <v>0</v>
      </c>
      <c r="AJ18" s="1"/>
      <c r="AK18" s="1"/>
    </row>
    <row r="19" spans="1:37" ht="16" thickBot="1" x14ac:dyDescent="0.4">
      <c r="A19" s="1"/>
      <c r="B19" s="32">
        <v>13</v>
      </c>
      <c r="C19" s="33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62">
        <f t="shared" si="0"/>
        <v>0</v>
      </c>
      <c r="AI19" s="62">
        <f t="shared" si="0"/>
        <v>0</v>
      </c>
      <c r="AJ19" s="1"/>
      <c r="AK19" s="1"/>
    </row>
    <row r="20" spans="1:37" ht="16" thickBot="1" x14ac:dyDescent="0.4">
      <c r="A20" s="1"/>
      <c r="B20" s="32">
        <v>14</v>
      </c>
      <c r="C20" s="33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62">
        <f t="shared" si="0"/>
        <v>0</v>
      </c>
      <c r="AI20" s="62">
        <f t="shared" si="0"/>
        <v>0</v>
      </c>
      <c r="AJ20" s="1"/>
      <c r="AK20" s="1"/>
    </row>
    <row r="21" spans="1:37" ht="16" thickBot="1" x14ac:dyDescent="0.4">
      <c r="A21" s="1"/>
      <c r="B21" s="32">
        <v>15</v>
      </c>
      <c r="C21" s="33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  <c r="AH21" s="62">
        <f t="shared" si="0"/>
        <v>0</v>
      </c>
      <c r="AI21" s="62">
        <f t="shared" si="0"/>
        <v>0</v>
      </c>
      <c r="AJ21" s="1"/>
      <c r="AK21" s="1"/>
    </row>
    <row r="22" spans="1:37" ht="16" thickBot="1" x14ac:dyDescent="0.4">
      <c r="A22" s="1"/>
      <c r="B22" s="32">
        <v>16</v>
      </c>
      <c r="C22" s="33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62">
        <f t="shared" si="0"/>
        <v>0</v>
      </c>
      <c r="AI22" s="62">
        <f t="shared" si="0"/>
        <v>0</v>
      </c>
      <c r="AJ22" s="1"/>
      <c r="AK22" s="1"/>
    </row>
    <row r="23" spans="1:37" ht="16" thickBot="1" x14ac:dyDescent="0.4">
      <c r="A23" s="1"/>
      <c r="B23" s="32">
        <v>17</v>
      </c>
      <c r="C23" s="33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62">
        <f t="shared" si="0"/>
        <v>0</v>
      </c>
      <c r="AI23" s="62">
        <f t="shared" si="0"/>
        <v>0</v>
      </c>
      <c r="AJ23" s="1"/>
      <c r="AK23" s="1"/>
    </row>
    <row r="24" spans="1:37" ht="16" thickBot="1" x14ac:dyDescent="0.4">
      <c r="A24" s="1"/>
      <c r="B24" s="32">
        <v>18</v>
      </c>
      <c r="C24" s="33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  <c r="AH24" s="62">
        <f t="shared" si="0"/>
        <v>0</v>
      </c>
      <c r="AI24" s="62">
        <f t="shared" si="0"/>
        <v>0</v>
      </c>
      <c r="AJ24" s="1"/>
      <c r="AK24" s="1"/>
    </row>
    <row r="25" spans="1:37" ht="16" thickBot="1" x14ac:dyDescent="0.4">
      <c r="A25" s="1"/>
      <c r="B25" s="32">
        <v>19</v>
      </c>
      <c r="C25" s="33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62">
        <f t="shared" si="0"/>
        <v>0</v>
      </c>
      <c r="AI25" s="62">
        <f t="shared" si="0"/>
        <v>0</v>
      </c>
      <c r="AJ25" s="1"/>
      <c r="AK25" s="1"/>
    </row>
    <row r="26" spans="1:37" ht="16" thickBot="1" x14ac:dyDescent="0.4">
      <c r="A26" s="1"/>
      <c r="B26" s="32">
        <v>20</v>
      </c>
      <c r="C26" s="33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62">
        <f t="shared" si="0"/>
        <v>0</v>
      </c>
      <c r="AI26" s="62">
        <f t="shared" si="0"/>
        <v>0</v>
      </c>
      <c r="AJ26" s="1"/>
      <c r="AK26" s="1"/>
    </row>
    <row r="27" spans="1:37" ht="16" thickBot="1" x14ac:dyDescent="0.4">
      <c r="A27" s="1"/>
      <c r="B27" s="32">
        <v>21</v>
      </c>
      <c r="C27" s="33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62">
        <f t="shared" si="0"/>
        <v>0</v>
      </c>
      <c r="AI27" s="62">
        <f t="shared" si="0"/>
        <v>0</v>
      </c>
      <c r="AJ27" s="1"/>
      <c r="AK27" s="1"/>
    </row>
    <row r="28" spans="1:37" ht="16" thickBot="1" x14ac:dyDescent="0.4">
      <c r="A28" s="1"/>
      <c r="B28" s="32">
        <v>22</v>
      </c>
      <c r="C28" s="33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62">
        <f t="shared" si="0"/>
        <v>0</v>
      </c>
      <c r="AI28" s="62">
        <f t="shared" si="0"/>
        <v>0</v>
      </c>
      <c r="AJ28" s="1"/>
      <c r="AK28" s="1"/>
    </row>
    <row r="29" spans="1:37" ht="16" thickBot="1" x14ac:dyDescent="0.4">
      <c r="A29" s="1"/>
      <c r="B29" s="32">
        <v>23</v>
      </c>
      <c r="C29" s="33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62">
        <f t="shared" si="0"/>
        <v>0</v>
      </c>
      <c r="AI29" s="62">
        <f t="shared" si="0"/>
        <v>0</v>
      </c>
      <c r="AJ29" s="1"/>
      <c r="AK29" s="1"/>
    </row>
    <row r="30" spans="1:37" ht="16" thickBot="1" x14ac:dyDescent="0.4">
      <c r="A30" s="1"/>
      <c r="B30" s="32">
        <v>24</v>
      </c>
      <c r="C30" s="33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62">
        <f t="shared" si="0"/>
        <v>0</v>
      </c>
      <c r="AI30" s="62">
        <f t="shared" si="0"/>
        <v>0</v>
      </c>
      <c r="AJ30" s="1"/>
      <c r="AK30" s="1"/>
    </row>
    <row r="31" spans="1:37" ht="16" thickBot="1" x14ac:dyDescent="0.4">
      <c r="A31" s="1"/>
      <c r="B31" s="32"/>
      <c r="C31" s="34" t="s">
        <v>18</v>
      </c>
      <c r="D31" s="49">
        <f>(D7+D8+D9+D10+D11+D12+D13+D14+D15+D16+D17+D18+D19+D20+D21+D22+D23+D24+D25+D26+D27+D28+D29+D30)/COUNTA($C$7:$C$30)</f>
        <v>0</v>
      </c>
      <c r="E31" s="49">
        <f>(E7+E8+E9+E10+E11+E12+E13+E14+E15+E16+E17+E18+E19+E20+E21+E22+E23+E24+E25+E26+E27+E28+E29+E30)/24</f>
        <v>0</v>
      </c>
      <c r="F31" s="49">
        <f>(F7+F8+F9+F10+F11+F12+F13+F14+F15+F16+F17+F18+F19+F20+F21+F22+F23+F24+F25+F26+F27+F28+F29+F30)/24</f>
        <v>0</v>
      </c>
      <c r="G31" s="49">
        <f t="shared" ref="G31:AG31" si="1">(G7+G8+G9+G10+G11+G12+G13+G14+G15+G16+G17+G18+G19+G20+G21+G22+G23+G24+G25+G26+G27+G28+G29+G30)/24</f>
        <v>0</v>
      </c>
      <c r="H31" s="49">
        <f t="shared" si="1"/>
        <v>0</v>
      </c>
      <c r="I31" s="49">
        <f t="shared" si="1"/>
        <v>0</v>
      </c>
      <c r="J31" s="49">
        <f t="shared" si="1"/>
        <v>0</v>
      </c>
      <c r="K31" s="49">
        <f t="shared" si="1"/>
        <v>0</v>
      </c>
      <c r="L31" s="49">
        <f t="shared" si="1"/>
        <v>0</v>
      </c>
      <c r="M31" s="49">
        <f t="shared" si="1"/>
        <v>0</v>
      </c>
      <c r="N31" s="49">
        <f t="shared" si="1"/>
        <v>0</v>
      </c>
      <c r="O31" s="49">
        <f t="shared" si="1"/>
        <v>0</v>
      </c>
      <c r="P31" s="49">
        <f t="shared" si="1"/>
        <v>0</v>
      </c>
      <c r="Q31" s="49">
        <f t="shared" si="1"/>
        <v>0</v>
      </c>
      <c r="R31" s="49">
        <f t="shared" si="1"/>
        <v>0</v>
      </c>
      <c r="S31" s="49">
        <f t="shared" si="1"/>
        <v>0</v>
      </c>
      <c r="T31" s="49">
        <f t="shared" si="1"/>
        <v>0</v>
      </c>
      <c r="U31" s="49">
        <f t="shared" si="1"/>
        <v>0</v>
      </c>
      <c r="V31" s="49">
        <f t="shared" si="1"/>
        <v>0</v>
      </c>
      <c r="W31" s="49">
        <f t="shared" si="1"/>
        <v>0</v>
      </c>
      <c r="X31" s="49">
        <f t="shared" si="1"/>
        <v>0</v>
      </c>
      <c r="Y31" s="49">
        <f t="shared" si="1"/>
        <v>0</v>
      </c>
      <c r="Z31" s="49">
        <f t="shared" si="1"/>
        <v>0</v>
      </c>
      <c r="AA31" s="49">
        <f t="shared" si="1"/>
        <v>0</v>
      </c>
      <c r="AB31" s="49">
        <f t="shared" si="1"/>
        <v>0</v>
      </c>
      <c r="AC31" s="49">
        <f t="shared" si="1"/>
        <v>0</v>
      </c>
      <c r="AD31" s="49">
        <f t="shared" si="1"/>
        <v>0</v>
      </c>
      <c r="AE31" s="49">
        <f t="shared" si="1"/>
        <v>0</v>
      </c>
      <c r="AF31" s="49">
        <f t="shared" si="1"/>
        <v>0</v>
      </c>
      <c r="AG31" s="49">
        <f t="shared" si="1"/>
        <v>0</v>
      </c>
      <c r="AH31" s="135">
        <f t="shared" si="0"/>
        <v>0</v>
      </c>
      <c r="AI31" s="135">
        <f t="shared" si="0"/>
        <v>0</v>
      </c>
      <c r="AJ31" s="1"/>
      <c r="AK31" s="1"/>
    </row>
    <row r="32" spans="1:37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ht="15.5" x14ac:dyDescent="0.35">
      <c r="A33" s="1"/>
      <c r="B33" s="1"/>
      <c r="C33" s="35" t="s">
        <v>19</v>
      </c>
      <c r="D33" s="36"/>
      <c r="E33" s="36"/>
      <c r="F33" s="36"/>
      <c r="G33" s="36"/>
      <c r="H33" s="1"/>
      <c r="I33" s="1"/>
      <c r="J33" s="1"/>
    </row>
    <row r="34" spans="1:10" ht="28" x14ac:dyDescent="0.35">
      <c r="A34" s="1"/>
      <c r="B34" s="1"/>
      <c r="C34" s="37"/>
      <c r="D34" s="38" t="s">
        <v>20</v>
      </c>
      <c r="E34" s="39" t="s">
        <v>21</v>
      </c>
      <c r="F34" s="39" t="s">
        <v>22</v>
      </c>
      <c r="G34" s="39" t="s">
        <v>23</v>
      </c>
      <c r="H34" s="1"/>
      <c r="I34" s="1"/>
      <c r="J34" s="1"/>
    </row>
    <row r="35" spans="1:10" ht="15.5" x14ac:dyDescent="0.35">
      <c r="A35" s="1"/>
      <c r="B35" s="1"/>
      <c r="C35" s="41" t="s">
        <v>24</v>
      </c>
      <c r="D35" s="50">
        <f>COUNTA($C$7:$C$30)</f>
        <v>3</v>
      </c>
      <c r="E35" s="50">
        <f>COUNTIF(AH7:AH30,"&gt;=3,8")</f>
        <v>0</v>
      </c>
      <c r="F35" s="50">
        <f>COUNTIFS(AH7:AH30,"&lt;3,7",AH7:AH30,"&gt;=2,3")</f>
        <v>0</v>
      </c>
      <c r="G35" s="50">
        <f>COUNTIFS(AH7:AH30,"&lt;2,2",AH7:AH30,"&gt;0")</f>
        <v>0</v>
      </c>
      <c r="H35" s="1"/>
      <c r="I35" s="1"/>
      <c r="J35" s="1"/>
    </row>
    <row r="36" spans="1:10" ht="15.5" x14ac:dyDescent="0.35">
      <c r="A36" s="1"/>
      <c r="B36" s="1"/>
      <c r="C36" s="41" t="s">
        <v>25</v>
      </c>
      <c r="D36" s="50">
        <v>100</v>
      </c>
      <c r="E36" s="50">
        <f>E35*D36/D35</f>
        <v>0</v>
      </c>
      <c r="F36" s="51">
        <f>F35*D36/D35</f>
        <v>0</v>
      </c>
      <c r="G36" s="51">
        <f>G35*D36/D35</f>
        <v>0</v>
      </c>
      <c r="H36" s="1"/>
      <c r="I36" s="1"/>
      <c r="J36" s="1"/>
    </row>
    <row r="37" spans="1:10" ht="15.5" x14ac:dyDescent="0.35">
      <c r="A37" s="1"/>
      <c r="B37" s="1"/>
      <c r="C37" s="42"/>
      <c r="D37" s="36"/>
      <c r="E37" s="36"/>
      <c r="F37" s="36"/>
      <c r="G37" s="36"/>
      <c r="H37" s="1"/>
      <c r="I37" s="1"/>
      <c r="J37" s="1"/>
    </row>
    <row r="38" spans="1:10" ht="15.5" x14ac:dyDescent="0.35">
      <c r="A38" s="1"/>
      <c r="B38" s="1"/>
      <c r="C38" s="35" t="s">
        <v>26</v>
      </c>
      <c r="D38" s="36"/>
      <c r="E38" s="36"/>
      <c r="F38" s="36"/>
      <c r="G38" s="36"/>
      <c r="H38" s="1"/>
      <c r="I38" s="1"/>
      <c r="J38" s="1"/>
    </row>
    <row r="39" spans="1:10" ht="28" x14ac:dyDescent="0.35">
      <c r="A39" s="1"/>
      <c r="B39" s="1"/>
      <c r="C39" s="37"/>
      <c r="D39" s="52" t="s">
        <v>20</v>
      </c>
      <c r="E39" s="39" t="s">
        <v>21</v>
      </c>
      <c r="F39" s="39" t="s">
        <v>22</v>
      </c>
      <c r="G39" s="39" t="s">
        <v>23</v>
      </c>
      <c r="H39" s="1"/>
      <c r="I39" s="1"/>
      <c r="J39" s="1"/>
    </row>
    <row r="40" spans="1:10" ht="15.5" x14ac:dyDescent="0.35">
      <c r="A40" s="1"/>
      <c r="B40" s="1"/>
      <c r="C40" s="41" t="s">
        <v>24</v>
      </c>
      <c r="D40" s="50">
        <f>COUNTA(C7:C30)</f>
        <v>3</v>
      </c>
      <c r="E40" s="50">
        <f>COUNTIF(AI7:AI30,"&gt;=3,8")</f>
        <v>0</v>
      </c>
      <c r="F40" s="50">
        <f>COUNTIFS(AI7:AI30,"&lt;3,7",AI7:AI30,"&gt;=2,3")</f>
        <v>0</v>
      </c>
      <c r="G40" s="50">
        <f>COUNTIFS(AI7:AI30,"&lt;2,2",AI7:AI30,"&gt;0")</f>
        <v>0</v>
      </c>
      <c r="H40" s="1"/>
      <c r="I40" s="1"/>
      <c r="J40" s="1"/>
    </row>
    <row r="41" spans="1:10" ht="15.5" x14ac:dyDescent="0.35">
      <c r="A41" s="1"/>
      <c r="B41" s="1"/>
      <c r="C41" s="41" t="s">
        <v>25</v>
      </c>
      <c r="D41" s="50">
        <v>100</v>
      </c>
      <c r="E41" s="51">
        <f>E40*D41/D40</f>
        <v>0</v>
      </c>
      <c r="F41" s="51">
        <f>F40*D41/D40</f>
        <v>0</v>
      </c>
      <c r="G41" s="51">
        <f>G40*D41/D40</f>
        <v>0</v>
      </c>
      <c r="H41" s="1"/>
      <c r="I41" s="1"/>
      <c r="J41" s="1"/>
    </row>
    <row r="42" spans="1:10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5">
      <c r="H51" s="1"/>
      <c r="I51" s="1"/>
      <c r="J51" s="1"/>
    </row>
    <row r="52" spans="1:10" x14ac:dyDescent="0.35">
      <c r="H52" s="1"/>
      <c r="I52" s="1"/>
      <c r="J52" s="1"/>
    </row>
    <row r="53" spans="1:10" x14ac:dyDescent="0.35">
      <c r="H53" s="1"/>
      <c r="I53" s="1"/>
      <c r="J53" s="1"/>
    </row>
    <row r="54" spans="1:10" x14ac:dyDescent="0.35">
      <c r="H54" s="1"/>
      <c r="I54" s="1"/>
      <c r="J54" s="1"/>
    </row>
    <row r="55" spans="1:10" x14ac:dyDescent="0.35">
      <c r="H55" s="1"/>
      <c r="I55" s="1"/>
      <c r="J55" s="1"/>
    </row>
    <row r="56" spans="1:10" x14ac:dyDescent="0.35">
      <c r="H56" s="1"/>
      <c r="I56" s="1"/>
      <c r="J56" s="1"/>
    </row>
    <row r="57" spans="1:10" x14ac:dyDescent="0.35">
      <c r="H57" s="1"/>
      <c r="I57" s="1"/>
      <c r="J57" s="1"/>
    </row>
    <row r="58" spans="1:10" x14ac:dyDescent="0.35">
      <c r="H58" s="1"/>
      <c r="I58" s="1"/>
      <c r="J58" s="1"/>
    </row>
    <row r="59" spans="1:10" x14ac:dyDescent="0.35">
      <c r="H59" s="1"/>
      <c r="I59" s="1"/>
      <c r="J59" s="1"/>
    </row>
    <row r="60" spans="1:10" x14ac:dyDescent="0.35">
      <c r="H60" s="1"/>
      <c r="I60" s="1"/>
      <c r="J60" s="1"/>
    </row>
    <row r="61" spans="1:10" x14ac:dyDescent="0.35">
      <c r="H61" s="1"/>
      <c r="I61" s="1"/>
      <c r="J61" s="1"/>
    </row>
    <row r="62" spans="1:10" x14ac:dyDescent="0.35">
      <c r="H62" s="1"/>
      <c r="I62" s="1"/>
      <c r="J62" s="1"/>
    </row>
    <row r="63" spans="1:10" x14ac:dyDescent="0.35">
      <c r="H63" s="1"/>
      <c r="I63" s="1"/>
      <c r="J63" s="1"/>
    </row>
    <row r="64" spans="1:10" x14ac:dyDescent="0.35">
      <c r="H64" s="1"/>
      <c r="I64" s="1"/>
      <c r="J64" s="1"/>
    </row>
    <row r="65" spans="8:10" x14ac:dyDescent="0.35">
      <c r="H65" s="1"/>
      <c r="I65" s="1"/>
      <c r="J65" s="1"/>
    </row>
    <row r="66" spans="8:10" x14ac:dyDescent="0.35">
      <c r="H66" s="1"/>
      <c r="I66" s="1"/>
      <c r="J66" s="1"/>
    </row>
    <row r="67" spans="8:10" x14ac:dyDescent="0.35">
      <c r="H67" s="1"/>
      <c r="I67" s="1"/>
      <c r="J67" s="1"/>
    </row>
    <row r="68" spans="8:10" x14ac:dyDescent="0.35">
      <c r="H68" s="1"/>
      <c r="I68" s="1"/>
      <c r="J68" s="1"/>
    </row>
    <row r="69" spans="8:10" x14ac:dyDescent="0.35">
      <c r="H69" s="1"/>
      <c r="I69" s="1"/>
      <c r="J69" s="1"/>
    </row>
    <row r="70" spans="8:10" x14ac:dyDescent="0.35">
      <c r="H70" s="1"/>
      <c r="I70" s="1"/>
      <c r="J70" s="1"/>
    </row>
    <row r="71" spans="8:10" x14ac:dyDescent="0.35">
      <c r="H71" s="1"/>
      <c r="I71" s="1"/>
      <c r="J71" s="1"/>
    </row>
    <row r="72" spans="8:10" x14ac:dyDescent="0.35">
      <c r="H72" s="1"/>
      <c r="I72" s="1"/>
      <c r="J72" s="1"/>
    </row>
    <row r="73" spans="8:10" x14ac:dyDescent="0.35">
      <c r="H73" s="1"/>
      <c r="I73" s="1"/>
      <c r="J73" s="1"/>
    </row>
    <row r="74" spans="8:10" x14ac:dyDescent="0.35">
      <c r="H74" s="1"/>
      <c r="I74" s="1"/>
      <c r="J74" s="1"/>
    </row>
    <row r="75" spans="8:10" x14ac:dyDescent="0.35">
      <c r="H75" s="1"/>
      <c r="I75" s="1"/>
      <c r="J75" s="1"/>
    </row>
    <row r="76" spans="8:10" x14ac:dyDescent="0.35">
      <c r="H76" s="1"/>
      <c r="I76" s="1"/>
      <c r="J76" s="1"/>
    </row>
    <row r="77" spans="8:10" x14ac:dyDescent="0.35">
      <c r="H77" s="1"/>
      <c r="I77" s="1"/>
      <c r="J77" s="1"/>
    </row>
    <row r="78" spans="8:10" x14ac:dyDescent="0.35">
      <c r="H78" s="1"/>
      <c r="I78" s="1"/>
      <c r="J78" s="1"/>
    </row>
    <row r="79" spans="8:10" x14ac:dyDescent="0.35">
      <c r="H79" s="1"/>
      <c r="I79" s="1"/>
      <c r="J79" s="1"/>
    </row>
    <row r="80" spans="8:10" x14ac:dyDescent="0.35">
      <c r="H80" s="1"/>
      <c r="I80" s="1"/>
      <c r="J80" s="1"/>
    </row>
    <row r="81" spans="8:10" x14ac:dyDescent="0.35">
      <c r="H81" s="1"/>
      <c r="I81" s="1"/>
      <c r="J81" s="1"/>
    </row>
  </sheetData>
  <sheetProtection algorithmName="SHA-512" hashValue="XZayHYugSMwrLQb5PRcr4ueiqMROfJqkbg82ow1wJfZi8wmqzERVvHBLqJpGg3CA/gTkI3K1MLCO6v13cF0ZWQ==" saltValue="U8XkmID/aAZbMOIole7sgg==" spinCount="100000" sheet="1" formatCells="0" formatColumns="0" formatRows="0" insertColumns="0" insertRows="0" insertHyperlinks="0" deleteColumns="0" deleteRows="0" sort="0" autoFilter="0" pivotTables="0"/>
  <mergeCells count="22">
    <mergeCell ref="B1:AI1"/>
    <mergeCell ref="B4:B6"/>
    <mergeCell ref="C4:C6"/>
    <mergeCell ref="D4:E5"/>
    <mergeCell ref="F4:G5"/>
    <mergeCell ref="H4:I5"/>
    <mergeCell ref="J4:K5"/>
    <mergeCell ref="L4:M5"/>
    <mergeCell ref="N4:Y4"/>
    <mergeCell ref="Z4:AA5"/>
    <mergeCell ref="X2:Y2"/>
    <mergeCell ref="AF5:AG5"/>
    <mergeCell ref="AB4:AG4"/>
    <mergeCell ref="AH4:AI5"/>
    <mergeCell ref="N5:O5"/>
    <mergeCell ref="P5:Q5"/>
    <mergeCell ref="AD5:AE5"/>
    <mergeCell ref="R5:S5"/>
    <mergeCell ref="T5:U5"/>
    <mergeCell ref="V5:W5"/>
    <mergeCell ref="X5:Y5"/>
    <mergeCell ref="AB5:AC5"/>
  </mergeCells>
  <hyperlinks>
    <hyperlink ref="X2" location="ОГЛАВЛЕНИЕ!A1" display="ОГЛАВЛЕНИЕ" xr:uid="{9C411FC9-59FE-41A8-A50A-8BF4B7AF2F5C}"/>
  </hyperlinks>
  <pageMargins left="0.7" right="0.7" top="0.75" bottom="0.75" header="0.3" footer="0.3"/>
  <pageSetup paperSize="9" scale="40" fitToHeight="0" orientation="landscape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2AC47-1AF3-473D-8A7A-5E0FF32D423C}">
  <sheetPr codeName="Лист12">
    <tabColor theme="5"/>
    <pageSetUpPr fitToPage="1"/>
  </sheetPr>
  <dimension ref="B1:U40"/>
  <sheetViews>
    <sheetView view="pageLayout" zoomScale="85" zoomScaleNormal="70" zoomScalePageLayoutView="85" workbookViewId="0">
      <selection activeCell="R37" sqref="R37"/>
    </sheetView>
  </sheetViews>
  <sheetFormatPr defaultColWidth="9.1796875" defaultRowHeight="14.5" x14ac:dyDescent="0.35"/>
  <cols>
    <col min="1" max="1" width="7" style="1" customWidth="1"/>
    <col min="2" max="2" width="9.1796875" style="1"/>
    <col min="3" max="3" width="27.1796875" style="1" customWidth="1"/>
    <col min="4" max="16384" width="9.1796875" style="1"/>
  </cols>
  <sheetData>
    <row r="1" spans="2:21" ht="17.5" x14ac:dyDescent="0.35">
      <c r="B1" s="63" t="s">
        <v>356</v>
      </c>
      <c r="P1" s="250" t="s">
        <v>283</v>
      </c>
      <c r="Q1" s="250"/>
    </row>
    <row r="2" spans="2:21" ht="15" thickBot="1" x14ac:dyDescent="0.4"/>
    <row r="3" spans="2:21" ht="30.75" customHeight="1" thickBot="1" x14ac:dyDescent="0.4">
      <c r="B3" s="303" t="s">
        <v>10</v>
      </c>
      <c r="C3" s="303" t="s">
        <v>11</v>
      </c>
      <c r="D3" s="308" t="s">
        <v>75</v>
      </c>
      <c r="E3" s="309"/>
      <c r="F3" s="309"/>
      <c r="G3" s="309"/>
      <c r="H3" s="309"/>
      <c r="I3" s="309"/>
      <c r="J3" s="256" t="s">
        <v>332</v>
      </c>
      <c r="K3" s="283"/>
      <c r="L3" s="256" t="s">
        <v>76</v>
      </c>
      <c r="M3" s="266"/>
      <c r="N3" s="256" t="s">
        <v>77</v>
      </c>
      <c r="O3" s="283"/>
      <c r="P3" s="256" t="s">
        <v>78</v>
      </c>
      <c r="Q3" s="283"/>
      <c r="R3" s="266" t="s">
        <v>333</v>
      </c>
      <c r="S3" s="283"/>
      <c r="T3" s="318" t="s">
        <v>12</v>
      </c>
      <c r="U3" s="318"/>
    </row>
    <row r="4" spans="2:21" ht="97.5" customHeight="1" thickBot="1" x14ac:dyDescent="0.4">
      <c r="B4" s="304"/>
      <c r="C4" s="304"/>
      <c r="D4" s="275" t="s">
        <v>84</v>
      </c>
      <c r="E4" s="277"/>
      <c r="F4" s="275" t="s">
        <v>85</v>
      </c>
      <c r="G4" s="277"/>
      <c r="H4" s="275" t="s">
        <v>86</v>
      </c>
      <c r="I4" s="276"/>
      <c r="J4" s="271"/>
      <c r="K4" s="272"/>
      <c r="L4" s="271"/>
      <c r="M4" s="316"/>
      <c r="N4" s="271"/>
      <c r="O4" s="272"/>
      <c r="P4" s="271"/>
      <c r="Q4" s="272"/>
      <c r="R4" s="316"/>
      <c r="S4" s="272"/>
      <c r="T4" s="318"/>
      <c r="U4" s="318"/>
    </row>
    <row r="5" spans="2:21" ht="16" thickBot="1" x14ac:dyDescent="0.4">
      <c r="B5" s="305"/>
      <c r="C5" s="305"/>
      <c r="D5" s="30" t="s">
        <v>13</v>
      </c>
      <c r="E5" s="30" t="s">
        <v>14</v>
      </c>
      <c r="F5" s="30" t="s">
        <v>13</v>
      </c>
      <c r="G5" s="30" t="s">
        <v>14</v>
      </c>
      <c r="H5" s="30" t="s">
        <v>13</v>
      </c>
      <c r="I5" s="30" t="s">
        <v>14</v>
      </c>
      <c r="J5" s="30" t="s">
        <v>13</v>
      </c>
      <c r="K5" s="30" t="s">
        <v>14</v>
      </c>
      <c r="L5" s="30" t="s">
        <v>13</v>
      </c>
      <c r="M5" s="30" t="s">
        <v>14</v>
      </c>
      <c r="N5" s="30" t="s">
        <v>13</v>
      </c>
      <c r="O5" s="30" t="s">
        <v>14</v>
      </c>
      <c r="P5" s="30" t="s">
        <v>13</v>
      </c>
      <c r="Q5" s="30" t="s">
        <v>14</v>
      </c>
      <c r="R5" s="30" t="s">
        <v>13</v>
      </c>
      <c r="S5" s="30" t="s">
        <v>14</v>
      </c>
      <c r="T5" s="46" t="s">
        <v>13</v>
      </c>
      <c r="U5" s="46" t="s">
        <v>14</v>
      </c>
    </row>
    <row r="6" spans="2:21" ht="16" thickBot="1" x14ac:dyDescent="0.4">
      <c r="B6" s="32">
        <v>1</v>
      </c>
      <c r="C6" s="33" t="s">
        <v>15</v>
      </c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47">
        <f>(D6+F6+H6+J6+L6+N6+P6+R6)/8</f>
        <v>0</v>
      </c>
      <c r="U6" s="47">
        <f>(E6+G6+I6+K6+M6+O6+Q6+S6)/8</f>
        <v>0</v>
      </c>
    </row>
    <row r="7" spans="2:21" ht="16" thickBot="1" x14ac:dyDescent="0.4">
      <c r="B7" s="32">
        <v>2</v>
      </c>
      <c r="C7" s="33" t="s">
        <v>16</v>
      </c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47">
        <f t="shared" ref="T7:T30" si="0">(D7+F7+H7+J7+L7+N7+P7+R7)/8</f>
        <v>0</v>
      </c>
      <c r="U7" s="47">
        <f t="shared" ref="U7:U30" si="1">(E7+G7+I7+K7+M7+O7+Q7+S7)/8</f>
        <v>0</v>
      </c>
    </row>
    <row r="8" spans="2:21" ht="16.5" customHeight="1" thickBot="1" x14ac:dyDescent="0.4">
      <c r="B8" s="32">
        <v>3</v>
      </c>
      <c r="C8" s="33" t="s">
        <v>17</v>
      </c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47">
        <f t="shared" si="0"/>
        <v>0</v>
      </c>
      <c r="U8" s="47">
        <f t="shared" si="1"/>
        <v>0</v>
      </c>
    </row>
    <row r="9" spans="2:21" ht="16" thickBot="1" x14ac:dyDescent="0.4">
      <c r="B9" s="32">
        <v>4</v>
      </c>
      <c r="C9" s="33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47">
        <f t="shared" si="0"/>
        <v>0</v>
      </c>
      <c r="U9" s="47">
        <f t="shared" si="1"/>
        <v>0</v>
      </c>
    </row>
    <row r="10" spans="2:21" ht="16" thickBot="1" x14ac:dyDescent="0.4">
      <c r="B10" s="32">
        <v>5</v>
      </c>
      <c r="C10" s="33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47">
        <f t="shared" si="0"/>
        <v>0</v>
      </c>
      <c r="U10" s="47">
        <f t="shared" si="1"/>
        <v>0</v>
      </c>
    </row>
    <row r="11" spans="2:21" ht="16" thickBot="1" x14ac:dyDescent="0.4">
      <c r="B11" s="32">
        <v>6</v>
      </c>
      <c r="C11" s="33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47">
        <f t="shared" si="0"/>
        <v>0</v>
      </c>
      <c r="U11" s="47">
        <f t="shared" si="1"/>
        <v>0</v>
      </c>
    </row>
    <row r="12" spans="2:21" ht="16" thickBot="1" x14ac:dyDescent="0.4">
      <c r="B12" s="32">
        <v>7</v>
      </c>
      <c r="C12" s="33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47">
        <f t="shared" si="0"/>
        <v>0</v>
      </c>
      <c r="U12" s="47">
        <f t="shared" si="1"/>
        <v>0</v>
      </c>
    </row>
    <row r="13" spans="2:21" ht="16" thickBot="1" x14ac:dyDescent="0.4">
      <c r="B13" s="32">
        <v>8</v>
      </c>
      <c r="C13" s="33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47">
        <f t="shared" si="0"/>
        <v>0</v>
      </c>
      <c r="U13" s="47">
        <f t="shared" si="1"/>
        <v>0</v>
      </c>
    </row>
    <row r="14" spans="2:21" ht="16" thickBot="1" x14ac:dyDescent="0.4">
      <c r="B14" s="32">
        <v>9</v>
      </c>
      <c r="C14" s="33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47">
        <f t="shared" si="0"/>
        <v>0</v>
      </c>
      <c r="U14" s="47">
        <f t="shared" si="1"/>
        <v>0</v>
      </c>
    </row>
    <row r="15" spans="2:21" ht="16" thickBot="1" x14ac:dyDescent="0.4">
      <c r="B15" s="32">
        <v>10</v>
      </c>
      <c r="C15" s="33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47">
        <f t="shared" si="0"/>
        <v>0</v>
      </c>
      <c r="U15" s="47">
        <f t="shared" si="1"/>
        <v>0</v>
      </c>
    </row>
    <row r="16" spans="2:21" ht="16" thickBot="1" x14ac:dyDescent="0.4">
      <c r="B16" s="32">
        <v>11</v>
      </c>
      <c r="C16" s="33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47">
        <f t="shared" si="0"/>
        <v>0</v>
      </c>
      <c r="U16" s="47">
        <f t="shared" si="1"/>
        <v>0</v>
      </c>
    </row>
    <row r="17" spans="2:21" ht="16" thickBot="1" x14ac:dyDescent="0.4">
      <c r="B17" s="32">
        <v>12</v>
      </c>
      <c r="C17" s="33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47">
        <f t="shared" si="0"/>
        <v>0</v>
      </c>
      <c r="U17" s="47">
        <f t="shared" si="1"/>
        <v>0</v>
      </c>
    </row>
    <row r="18" spans="2:21" ht="16" thickBot="1" x14ac:dyDescent="0.4">
      <c r="B18" s="32">
        <v>13</v>
      </c>
      <c r="C18" s="33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47">
        <f t="shared" si="0"/>
        <v>0</v>
      </c>
      <c r="U18" s="47">
        <f t="shared" si="1"/>
        <v>0</v>
      </c>
    </row>
    <row r="19" spans="2:21" ht="16" thickBot="1" x14ac:dyDescent="0.4">
      <c r="B19" s="32">
        <v>14</v>
      </c>
      <c r="C19" s="33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47">
        <f t="shared" si="0"/>
        <v>0</v>
      </c>
      <c r="U19" s="47">
        <f t="shared" si="1"/>
        <v>0</v>
      </c>
    </row>
    <row r="20" spans="2:21" ht="16" thickBot="1" x14ac:dyDescent="0.4">
      <c r="B20" s="32">
        <v>15</v>
      </c>
      <c r="C20" s="33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47">
        <f t="shared" si="0"/>
        <v>0</v>
      </c>
      <c r="U20" s="47">
        <f t="shared" si="1"/>
        <v>0</v>
      </c>
    </row>
    <row r="21" spans="2:21" ht="16" thickBot="1" x14ac:dyDescent="0.4">
      <c r="B21" s="32">
        <v>16</v>
      </c>
      <c r="C21" s="33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47">
        <f t="shared" si="0"/>
        <v>0</v>
      </c>
      <c r="U21" s="47">
        <f t="shared" si="1"/>
        <v>0</v>
      </c>
    </row>
    <row r="22" spans="2:21" ht="16" thickBot="1" x14ac:dyDescent="0.4">
      <c r="B22" s="32">
        <v>17</v>
      </c>
      <c r="C22" s="33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47">
        <f t="shared" si="0"/>
        <v>0</v>
      </c>
      <c r="U22" s="47">
        <f t="shared" si="1"/>
        <v>0</v>
      </c>
    </row>
    <row r="23" spans="2:21" ht="16" thickBot="1" x14ac:dyDescent="0.4">
      <c r="B23" s="32">
        <v>18</v>
      </c>
      <c r="C23" s="33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47">
        <f t="shared" si="0"/>
        <v>0</v>
      </c>
      <c r="U23" s="47">
        <f t="shared" si="1"/>
        <v>0</v>
      </c>
    </row>
    <row r="24" spans="2:21" ht="16" thickBot="1" x14ac:dyDescent="0.4">
      <c r="B24" s="32">
        <v>19</v>
      </c>
      <c r="C24" s="33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47">
        <f t="shared" si="0"/>
        <v>0</v>
      </c>
      <c r="U24" s="47">
        <f t="shared" si="1"/>
        <v>0</v>
      </c>
    </row>
    <row r="25" spans="2:21" ht="16" thickBot="1" x14ac:dyDescent="0.4">
      <c r="B25" s="32">
        <v>20</v>
      </c>
      <c r="C25" s="33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47">
        <f t="shared" si="0"/>
        <v>0</v>
      </c>
      <c r="U25" s="47">
        <f t="shared" si="1"/>
        <v>0</v>
      </c>
    </row>
    <row r="26" spans="2:21" ht="16" thickBot="1" x14ac:dyDescent="0.4">
      <c r="B26" s="32">
        <v>21</v>
      </c>
      <c r="C26" s="33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47">
        <f t="shared" si="0"/>
        <v>0</v>
      </c>
      <c r="U26" s="47">
        <f t="shared" si="1"/>
        <v>0</v>
      </c>
    </row>
    <row r="27" spans="2:21" ht="16" thickBot="1" x14ac:dyDescent="0.4">
      <c r="B27" s="32">
        <v>22</v>
      </c>
      <c r="C27" s="33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47">
        <f t="shared" si="0"/>
        <v>0</v>
      </c>
      <c r="U27" s="47">
        <f t="shared" si="1"/>
        <v>0</v>
      </c>
    </row>
    <row r="28" spans="2:21" ht="16" thickBot="1" x14ac:dyDescent="0.4">
      <c r="B28" s="32">
        <v>23</v>
      </c>
      <c r="C28" s="33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47">
        <f t="shared" si="0"/>
        <v>0</v>
      </c>
      <c r="U28" s="47">
        <f t="shared" si="1"/>
        <v>0</v>
      </c>
    </row>
    <row r="29" spans="2:21" ht="16" thickBot="1" x14ac:dyDescent="0.4">
      <c r="B29" s="32">
        <v>24</v>
      </c>
      <c r="C29" s="33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47">
        <f t="shared" si="0"/>
        <v>0</v>
      </c>
      <c r="U29" s="47">
        <f t="shared" si="1"/>
        <v>0</v>
      </c>
    </row>
    <row r="30" spans="2:21" ht="16" thickBot="1" x14ac:dyDescent="0.4">
      <c r="B30" s="32"/>
      <c r="C30" s="48" t="s">
        <v>18</v>
      </c>
      <c r="D30" s="49">
        <f>(D6+D7+D8+D9+D10+D11+D12+D13+D14+D15+D16+D17+D18+D19+D20+D21+D22+D23+D24+D25+D26+D27+D28+D29)/COUNTA($C$6:$C$29)</f>
        <v>0</v>
      </c>
      <c r="E30" s="49">
        <f t="shared" ref="E30:S30" si="2">(E6+E7+E8+E9+E10+E11+E12+E13+E14+E15+E16+E17+E18+E19+E20+E21+E22+E23+E24+E25+E26+E27+E28+E29)/COUNTA($C$6:$C$29)</f>
        <v>0</v>
      </c>
      <c r="F30" s="49">
        <f t="shared" si="2"/>
        <v>0</v>
      </c>
      <c r="G30" s="49">
        <f t="shared" si="2"/>
        <v>0</v>
      </c>
      <c r="H30" s="49">
        <f t="shared" si="2"/>
        <v>0</v>
      </c>
      <c r="I30" s="49">
        <f t="shared" si="2"/>
        <v>0</v>
      </c>
      <c r="J30" s="49">
        <f t="shared" si="2"/>
        <v>0</v>
      </c>
      <c r="K30" s="49">
        <f t="shared" si="2"/>
        <v>0</v>
      </c>
      <c r="L30" s="49">
        <f t="shared" si="2"/>
        <v>0</v>
      </c>
      <c r="M30" s="49">
        <f t="shared" si="2"/>
        <v>0</v>
      </c>
      <c r="N30" s="49">
        <f t="shared" si="2"/>
        <v>0</v>
      </c>
      <c r="O30" s="49">
        <f t="shared" si="2"/>
        <v>0</v>
      </c>
      <c r="P30" s="49">
        <f t="shared" si="2"/>
        <v>0</v>
      </c>
      <c r="Q30" s="49">
        <f t="shared" si="2"/>
        <v>0</v>
      </c>
      <c r="R30" s="49">
        <f t="shared" si="2"/>
        <v>0</v>
      </c>
      <c r="S30" s="49">
        <f t="shared" si="2"/>
        <v>0</v>
      </c>
      <c r="T30" s="134">
        <f t="shared" si="0"/>
        <v>0</v>
      </c>
      <c r="U30" s="134">
        <f t="shared" si="1"/>
        <v>0</v>
      </c>
    </row>
    <row r="32" spans="2:21" x14ac:dyDescent="0.35">
      <c r="C32" s="64" t="s">
        <v>19</v>
      </c>
      <c r="D32" s="36"/>
      <c r="E32" s="36"/>
      <c r="F32" s="36"/>
      <c r="G32" s="36"/>
    </row>
    <row r="33" spans="3:7" ht="28" x14ac:dyDescent="0.35">
      <c r="C33" s="65"/>
      <c r="D33" s="87" t="s">
        <v>20</v>
      </c>
      <c r="E33" s="39" t="s">
        <v>21</v>
      </c>
      <c r="F33" s="39" t="s">
        <v>22</v>
      </c>
      <c r="G33" s="39" t="s">
        <v>23</v>
      </c>
    </row>
    <row r="34" spans="3:7" ht="15.5" x14ac:dyDescent="0.35">
      <c r="C34" s="66" t="s">
        <v>24</v>
      </c>
      <c r="D34" s="50">
        <f>COUNTA($C$6:$C$29)</f>
        <v>3</v>
      </c>
      <c r="E34" s="50">
        <f>COUNTIF(T6:T29,"&gt;=3,8")</f>
        <v>0</v>
      </c>
      <c r="F34" s="50">
        <f>COUNTIFS(T6:T29,"&lt;3,7",T6:T29,"&gt;=2,3")</f>
        <v>0</v>
      </c>
      <c r="G34" s="50">
        <f>COUNTIFS(T6:T29,"&lt;2,2",T6:T29,"&gt;0")</f>
        <v>0</v>
      </c>
    </row>
    <row r="35" spans="3:7" ht="15.5" x14ac:dyDescent="0.35">
      <c r="C35" s="66" t="s">
        <v>25</v>
      </c>
      <c r="D35" s="50">
        <v>100</v>
      </c>
      <c r="E35" s="50">
        <f>E34*D35/D34</f>
        <v>0</v>
      </c>
      <c r="F35" s="51">
        <f>F34*D35/D34</f>
        <v>0</v>
      </c>
      <c r="G35" s="51">
        <f>G34*D35/D34</f>
        <v>0</v>
      </c>
    </row>
    <row r="36" spans="3:7" x14ac:dyDescent="0.35">
      <c r="C36" s="36"/>
      <c r="D36" s="36"/>
      <c r="E36" s="36"/>
      <c r="F36" s="36"/>
      <c r="G36" s="36"/>
    </row>
    <row r="37" spans="3:7" x14ac:dyDescent="0.35">
      <c r="C37" s="64" t="s">
        <v>26</v>
      </c>
      <c r="D37" s="36"/>
      <c r="E37" s="36"/>
      <c r="F37" s="36"/>
      <c r="G37" s="36"/>
    </row>
    <row r="38" spans="3:7" ht="28" x14ac:dyDescent="0.35">
      <c r="C38" s="65"/>
      <c r="D38" s="89" t="s">
        <v>20</v>
      </c>
      <c r="E38" s="39" t="s">
        <v>21</v>
      </c>
      <c r="F38" s="39" t="s">
        <v>22</v>
      </c>
      <c r="G38" s="39" t="s">
        <v>23</v>
      </c>
    </row>
    <row r="39" spans="3:7" ht="15.5" x14ac:dyDescent="0.35">
      <c r="C39" s="66" t="s">
        <v>24</v>
      </c>
      <c r="D39" s="50">
        <f>COUNTA(C5:C28)</f>
        <v>3</v>
      </c>
      <c r="E39" s="123">
        <f>COUNTIF(U6:U29,"&gt;=3,8")</f>
        <v>0</v>
      </c>
      <c r="F39" s="123">
        <f>COUNTIFS(U6:U29,"&lt;3,7",U6:U29,"&gt;=2,3")</f>
        <v>0</v>
      </c>
      <c r="G39" s="123">
        <f>COUNTIFS(U6:U29,"&lt;2,2",U6:U29,"&gt;0")</f>
        <v>0</v>
      </c>
    </row>
    <row r="40" spans="3:7" ht="15.5" x14ac:dyDescent="0.35">
      <c r="C40" s="66" t="s">
        <v>25</v>
      </c>
      <c r="D40" s="50">
        <v>100</v>
      </c>
      <c r="E40" s="124">
        <f>E39*D40/D39</f>
        <v>0</v>
      </c>
      <c r="F40" s="124">
        <f>F39*D40/D39</f>
        <v>0</v>
      </c>
      <c r="G40" s="124">
        <f>G39*D40/D39</f>
        <v>0</v>
      </c>
    </row>
  </sheetData>
  <sheetProtection algorithmName="SHA-512" hashValue="WBu28TY2gEBuCJgRNpDLU65HBFmIlUjbd2i2r7hDyhjwR0OwZvlcYnQ5GQzyh7vdHj1jS1gZGtTvv8eKTxytQQ==" saltValue="/rKf4m29EvgGPRfHwb+k7g==" spinCount="100000" sheet="1" formatCells="0" formatColumns="0" formatRows="0" insertColumns="0" insertRows="0" insertHyperlinks="0" deleteColumns="0" deleteRows="0" sort="0" autoFilter="0" pivotTables="0"/>
  <mergeCells count="13">
    <mergeCell ref="B3:B5"/>
    <mergeCell ref="C3:C5"/>
    <mergeCell ref="D3:I3"/>
    <mergeCell ref="J3:K4"/>
    <mergeCell ref="L3:M4"/>
    <mergeCell ref="P1:Q1"/>
    <mergeCell ref="T3:U4"/>
    <mergeCell ref="D4:E4"/>
    <mergeCell ref="F4:G4"/>
    <mergeCell ref="H4:I4"/>
    <mergeCell ref="P3:Q4"/>
    <mergeCell ref="R3:S4"/>
    <mergeCell ref="N3:O4"/>
  </mergeCells>
  <hyperlinks>
    <hyperlink ref="P1" location="ОГЛАВЛЕНИЕ!A1" display="ОГЛАВЛЕНИЕ" xr:uid="{84294C27-6694-46B4-A9A5-C33BE3051E38}"/>
  </hyperlinks>
  <pageMargins left="0.7" right="0.7" top="0.75" bottom="0.75" header="0.3" footer="0.3"/>
  <pageSetup paperSize="9" scale="60" orientation="landscape" verticalDpi="0" r:id="rId1"/>
  <headerFooter>
    <oddHeader>&amp;R&amp;"Monotype Corsiva"&amp;12О.В. Яковлева&amp;L&amp;"Monotype Corsiva"&amp;12Диагностика индивидуального развития детей  4-5 лет</oddHeader>
    <oddFooter>&amp;R&amp;"Monotype Corsiva"&amp;12https://vk.com/travel_posobiya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584A8-1C99-4DC6-A462-623619801458}">
  <sheetPr codeName="Лист13">
    <tabColor theme="5"/>
    <pageSetUpPr fitToPage="1"/>
  </sheetPr>
  <dimension ref="A1:Z46"/>
  <sheetViews>
    <sheetView view="pageLayout" zoomScale="55" zoomScaleNormal="70" zoomScalePageLayoutView="55" workbookViewId="0">
      <selection activeCell="R37" sqref="R37"/>
    </sheetView>
  </sheetViews>
  <sheetFormatPr defaultRowHeight="14.5" x14ac:dyDescent="0.35"/>
  <cols>
    <col min="2" max="2" width="27.1796875" customWidth="1"/>
    <col min="5" max="5" width="10.54296875" customWidth="1"/>
    <col min="6" max="6" width="10.26953125" customWidth="1"/>
  </cols>
  <sheetData>
    <row r="1" spans="1:26" ht="17.5" x14ac:dyDescent="0.35">
      <c r="A1" s="63" t="s">
        <v>335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50" t="s">
        <v>283</v>
      </c>
      <c r="X1" s="250"/>
      <c r="Y1" s="1"/>
      <c r="Z1" s="1"/>
    </row>
    <row r="2" spans="1:26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0.75" customHeight="1" thickBot="1" x14ac:dyDescent="0.4">
      <c r="A3" s="303" t="s">
        <v>10</v>
      </c>
      <c r="B3" s="303" t="s">
        <v>11</v>
      </c>
      <c r="C3" s="308" t="s">
        <v>79</v>
      </c>
      <c r="D3" s="309"/>
      <c r="E3" s="309"/>
      <c r="F3" s="309"/>
      <c r="G3" s="309"/>
      <c r="H3" s="310"/>
      <c r="I3" s="256" t="s">
        <v>80</v>
      </c>
      <c r="J3" s="283"/>
      <c r="K3" s="308" t="s">
        <v>81</v>
      </c>
      <c r="L3" s="309"/>
      <c r="M3" s="309"/>
      <c r="N3" s="309"/>
      <c r="O3" s="309"/>
      <c r="P3" s="310"/>
      <c r="Q3" s="309" t="s">
        <v>82</v>
      </c>
      <c r="R3" s="309"/>
      <c r="S3" s="309"/>
      <c r="T3" s="309"/>
      <c r="U3" s="309"/>
      <c r="V3" s="310"/>
      <c r="W3" s="256" t="s">
        <v>83</v>
      </c>
      <c r="X3" s="283"/>
      <c r="Y3" s="318" t="s">
        <v>12</v>
      </c>
      <c r="Z3" s="318"/>
    </row>
    <row r="4" spans="1:26" ht="97.5" customHeight="1" thickBot="1" x14ac:dyDescent="0.4">
      <c r="A4" s="304"/>
      <c r="B4" s="304"/>
      <c r="C4" s="275" t="s">
        <v>87</v>
      </c>
      <c r="D4" s="277"/>
      <c r="E4" s="275" t="s">
        <v>88</v>
      </c>
      <c r="F4" s="277"/>
      <c r="G4" s="275" t="s">
        <v>89</v>
      </c>
      <c r="H4" s="277"/>
      <c r="I4" s="271"/>
      <c r="J4" s="272"/>
      <c r="K4" s="275" t="s">
        <v>90</v>
      </c>
      <c r="L4" s="277"/>
      <c r="M4" s="313" t="s">
        <v>91</v>
      </c>
      <c r="N4" s="314"/>
      <c r="O4" s="275" t="s">
        <v>92</v>
      </c>
      <c r="P4" s="277"/>
      <c r="Q4" s="275" t="s">
        <v>93</v>
      </c>
      <c r="R4" s="277"/>
      <c r="S4" s="275" t="s">
        <v>94</v>
      </c>
      <c r="T4" s="277"/>
      <c r="U4" s="275" t="s">
        <v>95</v>
      </c>
      <c r="V4" s="277"/>
      <c r="W4" s="271"/>
      <c r="X4" s="272"/>
      <c r="Y4" s="318"/>
      <c r="Z4" s="318"/>
    </row>
    <row r="5" spans="1:26" ht="16" thickBot="1" x14ac:dyDescent="0.4">
      <c r="A5" s="305"/>
      <c r="B5" s="305"/>
      <c r="C5" s="30" t="s">
        <v>13</v>
      </c>
      <c r="D5" s="30" t="s">
        <v>14</v>
      </c>
      <c r="E5" s="30" t="s">
        <v>13</v>
      </c>
      <c r="F5" s="30" t="s">
        <v>14</v>
      </c>
      <c r="G5" s="30" t="s">
        <v>13</v>
      </c>
      <c r="H5" s="30" t="s">
        <v>14</v>
      </c>
      <c r="I5" s="30" t="s">
        <v>13</v>
      </c>
      <c r="J5" s="30" t="s">
        <v>14</v>
      </c>
      <c r="K5" s="30" t="s">
        <v>13</v>
      </c>
      <c r="L5" s="30" t="s">
        <v>14</v>
      </c>
      <c r="M5" s="30" t="s">
        <v>13</v>
      </c>
      <c r="N5" s="30" t="s">
        <v>14</v>
      </c>
      <c r="O5" s="30" t="s">
        <v>13</v>
      </c>
      <c r="P5" s="30" t="s">
        <v>14</v>
      </c>
      <c r="Q5" s="30" t="s">
        <v>13</v>
      </c>
      <c r="R5" s="30" t="s">
        <v>14</v>
      </c>
      <c r="S5" s="30" t="s">
        <v>13</v>
      </c>
      <c r="T5" s="30" t="s">
        <v>14</v>
      </c>
      <c r="U5" s="30" t="s">
        <v>13</v>
      </c>
      <c r="V5" s="30" t="s">
        <v>14</v>
      </c>
      <c r="W5" s="30" t="s">
        <v>13</v>
      </c>
      <c r="X5" s="30" t="s">
        <v>14</v>
      </c>
      <c r="Y5" s="46" t="s">
        <v>13</v>
      </c>
      <c r="Z5" s="46" t="s">
        <v>14</v>
      </c>
    </row>
    <row r="6" spans="1:26" ht="16" thickBot="1" x14ac:dyDescent="0.4">
      <c r="A6" s="32">
        <v>1</v>
      </c>
      <c r="B6" s="33" t="s">
        <v>15</v>
      </c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47">
        <f>(C6+E6+G6+I6+K6+M6+O6+Q6+S6+U6+W6)/11</f>
        <v>0</v>
      </c>
      <c r="Z6" s="47">
        <f>(D6+F6+H6+J6+L6+N6+P6+R6+T6+V6+X6)/11</f>
        <v>0</v>
      </c>
    </row>
    <row r="7" spans="1:26" ht="16" thickBot="1" x14ac:dyDescent="0.4">
      <c r="A7" s="32">
        <v>2</v>
      </c>
      <c r="B7" s="33" t="s">
        <v>16</v>
      </c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47">
        <f t="shared" ref="Y7:Y30" si="0">(C7+E7+G7+I7+K7+M7+O7+Q7+S7+U7+W7)/11</f>
        <v>0</v>
      </c>
      <c r="Z7" s="47">
        <f t="shared" ref="Z7:Z30" si="1">(D7+F7+H7+J7+L7+N7+P7+R7+T7+V7+X7)/11</f>
        <v>0</v>
      </c>
    </row>
    <row r="8" spans="1:26" ht="16.5" customHeight="1" thickBot="1" x14ac:dyDescent="0.4">
      <c r="A8" s="32">
        <v>3</v>
      </c>
      <c r="B8" s="33" t="s">
        <v>17</v>
      </c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47">
        <f t="shared" si="0"/>
        <v>0</v>
      </c>
      <c r="Z8" s="47">
        <f t="shared" si="1"/>
        <v>0</v>
      </c>
    </row>
    <row r="9" spans="1:26" ht="16" thickBot="1" x14ac:dyDescent="0.4">
      <c r="A9" s="32">
        <v>4</v>
      </c>
      <c r="B9" s="33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47">
        <f t="shared" si="0"/>
        <v>0</v>
      </c>
      <c r="Z9" s="47">
        <f t="shared" si="1"/>
        <v>0</v>
      </c>
    </row>
    <row r="10" spans="1:26" ht="16" thickBot="1" x14ac:dyDescent="0.4">
      <c r="A10" s="32">
        <v>5</v>
      </c>
      <c r="B10" s="33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47">
        <f t="shared" si="0"/>
        <v>0</v>
      </c>
      <c r="Z10" s="47">
        <f t="shared" si="1"/>
        <v>0</v>
      </c>
    </row>
    <row r="11" spans="1:26" ht="16" thickBot="1" x14ac:dyDescent="0.4">
      <c r="A11" s="32">
        <v>6</v>
      </c>
      <c r="B11" s="33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47">
        <f t="shared" si="0"/>
        <v>0</v>
      </c>
      <c r="Z11" s="47">
        <f t="shared" si="1"/>
        <v>0</v>
      </c>
    </row>
    <row r="12" spans="1:26" ht="16" thickBot="1" x14ac:dyDescent="0.4">
      <c r="A12" s="32">
        <v>7</v>
      </c>
      <c r="B12" s="33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47">
        <f t="shared" si="0"/>
        <v>0</v>
      </c>
      <c r="Z12" s="47">
        <f t="shared" si="1"/>
        <v>0</v>
      </c>
    </row>
    <row r="13" spans="1:26" ht="16" thickBot="1" x14ac:dyDescent="0.4">
      <c r="A13" s="32">
        <v>8</v>
      </c>
      <c r="B13" s="33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47">
        <f t="shared" si="0"/>
        <v>0</v>
      </c>
      <c r="Z13" s="47">
        <f t="shared" si="1"/>
        <v>0</v>
      </c>
    </row>
    <row r="14" spans="1:26" ht="16" thickBot="1" x14ac:dyDescent="0.4">
      <c r="A14" s="32">
        <v>9</v>
      </c>
      <c r="B14" s="33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47">
        <f t="shared" si="0"/>
        <v>0</v>
      </c>
      <c r="Z14" s="47">
        <f t="shared" si="1"/>
        <v>0</v>
      </c>
    </row>
    <row r="15" spans="1:26" ht="16" thickBot="1" x14ac:dyDescent="0.4">
      <c r="A15" s="32">
        <v>10</v>
      </c>
      <c r="B15" s="33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47">
        <f t="shared" si="0"/>
        <v>0</v>
      </c>
      <c r="Z15" s="47">
        <f t="shared" si="1"/>
        <v>0</v>
      </c>
    </row>
    <row r="16" spans="1:26" ht="16" thickBot="1" x14ac:dyDescent="0.4">
      <c r="A16" s="32">
        <v>11</v>
      </c>
      <c r="B16" s="33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47">
        <f t="shared" si="0"/>
        <v>0</v>
      </c>
      <c r="Z16" s="47">
        <f t="shared" si="1"/>
        <v>0</v>
      </c>
    </row>
    <row r="17" spans="1:26" ht="16" thickBot="1" x14ac:dyDescent="0.4">
      <c r="A17" s="32">
        <v>12</v>
      </c>
      <c r="B17" s="33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47">
        <f t="shared" si="0"/>
        <v>0</v>
      </c>
      <c r="Z17" s="47">
        <f t="shared" si="1"/>
        <v>0</v>
      </c>
    </row>
    <row r="18" spans="1:26" ht="16" thickBot="1" x14ac:dyDescent="0.4">
      <c r="A18" s="32">
        <v>13</v>
      </c>
      <c r="B18" s="33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47">
        <f t="shared" si="0"/>
        <v>0</v>
      </c>
      <c r="Z18" s="47">
        <f t="shared" si="1"/>
        <v>0</v>
      </c>
    </row>
    <row r="19" spans="1:26" ht="16" thickBot="1" x14ac:dyDescent="0.4">
      <c r="A19" s="32">
        <v>14</v>
      </c>
      <c r="B19" s="33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47">
        <f t="shared" si="0"/>
        <v>0</v>
      </c>
      <c r="Z19" s="47">
        <f t="shared" si="1"/>
        <v>0</v>
      </c>
    </row>
    <row r="20" spans="1:26" ht="16" thickBot="1" x14ac:dyDescent="0.4">
      <c r="A20" s="32">
        <v>15</v>
      </c>
      <c r="B20" s="33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47">
        <f t="shared" si="0"/>
        <v>0</v>
      </c>
      <c r="Z20" s="47">
        <f t="shared" si="1"/>
        <v>0</v>
      </c>
    </row>
    <row r="21" spans="1:26" ht="16" thickBot="1" x14ac:dyDescent="0.4">
      <c r="A21" s="32">
        <v>16</v>
      </c>
      <c r="B21" s="33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47">
        <f t="shared" si="0"/>
        <v>0</v>
      </c>
      <c r="Z21" s="47">
        <f t="shared" si="1"/>
        <v>0</v>
      </c>
    </row>
    <row r="22" spans="1:26" ht="16" thickBot="1" x14ac:dyDescent="0.4">
      <c r="A22" s="32">
        <v>17</v>
      </c>
      <c r="B22" s="33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47">
        <f t="shared" si="0"/>
        <v>0</v>
      </c>
      <c r="Z22" s="47">
        <f t="shared" si="1"/>
        <v>0</v>
      </c>
    </row>
    <row r="23" spans="1:26" ht="16" thickBot="1" x14ac:dyDescent="0.4">
      <c r="A23" s="32">
        <v>18</v>
      </c>
      <c r="B23" s="33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47">
        <f t="shared" si="0"/>
        <v>0</v>
      </c>
      <c r="Z23" s="47">
        <f t="shared" si="1"/>
        <v>0</v>
      </c>
    </row>
    <row r="24" spans="1:26" ht="16" thickBot="1" x14ac:dyDescent="0.4">
      <c r="A24" s="32">
        <v>19</v>
      </c>
      <c r="B24" s="33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47">
        <f t="shared" si="0"/>
        <v>0</v>
      </c>
      <c r="Z24" s="47">
        <f t="shared" si="1"/>
        <v>0</v>
      </c>
    </row>
    <row r="25" spans="1:26" ht="16" thickBot="1" x14ac:dyDescent="0.4">
      <c r="A25" s="32">
        <v>20</v>
      </c>
      <c r="B25" s="33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47">
        <f t="shared" si="0"/>
        <v>0</v>
      </c>
      <c r="Z25" s="47">
        <f t="shared" si="1"/>
        <v>0</v>
      </c>
    </row>
    <row r="26" spans="1:26" ht="16" thickBot="1" x14ac:dyDescent="0.4">
      <c r="A26" s="32">
        <v>21</v>
      </c>
      <c r="B26" s="33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47">
        <f t="shared" si="0"/>
        <v>0</v>
      </c>
      <c r="Z26" s="47">
        <f t="shared" si="1"/>
        <v>0</v>
      </c>
    </row>
    <row r="27" spans="1:26" ht="16" thickBot="1" x14ac:dyDescent="0.4">
      <c r="A27" s="32">
        <v>22</v>
      </c>
      <c r="B27" s="33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47">
        <f t="shared" si="0"/>
        <v>0</v>
      </c>
      <c r="Z27" s="47">
        <f t="shared" si="1"/>
        <v>0</v>
      </c>
    </row>
    <row r="28" spans="1:26" ht="16" thickBot="1" x14ac:dyDescent="0.4">
      <c r="A28" s="32">
        <v>23</v>
      </c>
      <c r="B28" s="33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47">
        <f t="shared" si="0"/>
        <v>0</v>
      </c>
      <c r="Z28" s="47">
        <f t="shared" si="1"/>
        <v>0</v>
      </c>
    </row>
    <row r="29" spans="1:26" ht="16" thickBot="1" x14ac:dyDescent="0.4">
      <c r="A29" s="32">
        <v>24</v>
      </c>
      <c r="B29" s="33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47">
        <f t="shared" si="0"/>
        <v>0</v>
      </c>
      <c r="Z29" s="47">
        <f t="shared" si="1"/>
        <v>0</v>
      </c>
    </row>
    <row r="30" spans="1:26" ht="16" thickBot="1" x14ac:dyDescent="0.4">
      <c r="A30" s="32"/>
      <c r="B30" s="48" t="s">
        <v>18</v>
      </c>
      <c r="C30" s="49">
        <f>(C6+C7+C8+C9+C10+C11+C12+C13+C14+C15+C16+C17+C18+C19+C20+C21+C22+C23+C24+C25+C26+C27+C28+C29)/COUNTA($B$6:$B$29)</f>
        <v>0</v>
      </c>
      <c r="D30" s="49">
        <f t="shared" ref="D30:X30" si="2">(D6+D7+D8+D9+D10+D11+D12+D13+D14+D15+D16+D17+D18+D19+D20+D21+D22+D23+D24+D25+D26+D27+D28+D29)/COUNTA($B$6:$B$29)</f>
        <v>0</v>
      </c>
      <c r="E30" s="49">
        <f t="shared" si="2"/>
        <v>0</v>
      </c>
      <c r="F30" s="49">
        <f t="shared" si="2"/>
        <v>0</v>
      </c>
      <c r="G30" s="49">
        <f t="shared" si="2"/>
        <v>0</v>
      </c>
      <c r="H30" s="49">
        <f t="shared" si="2"/>
        <v>0</v>
      </c>
      <c r="I30" s="49">
        <f t="shared" si="2"/>
        <v>0</v>
      </c>
      <c r="J30" s="49">
        <f t="shared" si="2"/>
        <v>0</v>
      </c>
      <c r="K30" s="49">
        <f t="shared" si="2"/>
        <v>0</v>
      </c>
      <c r="L30" s="49">
        <f t="shared" si="2"/>
        <v>0</v>
      </c>
      <c r="M30" s="49">
        <f t="shared" si="2"/>
        <v>0</v>
      </c>
      <c r="N30" s="49">
        <f t="shared" si="2"/>
        <v>0</v>
      </c>
      <c r="O30" s="49">
        <f t="shared" si="2"/>
        <v>0</v>
      </c>
      <c r="P30" s="49">
        <f t="shared" si="2"/>
        <v>0</v>
      </c>
      <c r="Q30" s="49">
        <f t="shared" si="2"/>
        <v>0</v>
      </c>
      <c r="R30" s="49">
        <f t="shared" si="2"/>
        <v>0</v>
      </c>
      <c r="S30" s="49">
        <f t="shared" si="2"/>
        <v>0</v>
      </c>
      <c r="T30" s="49">
        <f t="shared" si="2"/>
        <v>0</v>
      </c>
      <c r="U30" s="49">
        <f t="shared" si="2"/>
        <v>0</v>
      </c>
      <c r="V30" s="49">
        <f t="shared" si="2"/>
        <v>0</v>
      </c>
      <c r="W30" s="49">
        <f t="shared" si="2"/>
        <v>0</v>
      </c>
      <c r="X30" s="49">
        <f t="shared" si="2"/>
        <v>0</v>
      </c>
      <c r="Y30" s="134">
        <f t="shared" si="0"/>
        <v>0</v>
      </c>
      <c r="Z30" s="134">
        <f t="shared" si="1"/>
        <v>0</v>
      </c>
    </row>
    <row r="31" spans="1:26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35">
      <c r="A33" s="1"/>
      <c r="B33" s="64" t="s">
        <v>19</v>
      </c>
      <c r="C33" s="36"/>
      <c r="D33" s="36"/>
      <c r="E33" s="36"/>
      <c r="F33" s="36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0" x14ac:dyDescent="0.35">
      <c r="A34" s="1"/>
      <c r="B34" s="37"/>
      <c r="C34" s="87" t="s">
        <v>20</v>
      </c>
      <c r="D34" s="38" t="s">
        <v>21</v>
      </c>
      <c r="E34" s="38" t="s">
        <v>22</v>
      </c>
      <c r="F34" s="38" t="s">
        <v>23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5" x14ac:dyDescent="0.35">
      <c r="A35" s="1"/>
      <c r="B35" s="41" t="s">
        <v>24</v>
      </c>
      <c r="C35" s="50">
        <f>COUNTA($B$6:$B$29)</f>
        <v>3</v>
      </c>
      <c r="D35" s="50">
        <f>COUNTIF(Y6:Y29,"&gt;=3,8")</f>
        <v>0</v>
      </c>
      <c r="E35" s="50">
        <f>COUNTIFS(Y6:Y29,"&lt;3,7",Y6:Y29,"&gt;=2,3")</f>
        <v>0</v>
      </c>
      <c r="F35" s="50">
        <f>COUNTIFS(Y6:Y29,"&lt;2,2",Y6:Y29,"&gt;0")</f>
        <v>0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5" x14ac:dyDescent="0.35">
      <c r="A36" s="1"/>
      <c r="B36" s="41" t="s">
        <v>25</v>
      </c>
      <c r="C36" s="50">
        <v>100</v>
      </c>
      <c r="D36" s="50">
        <f>D35*C36/C35</f>
        <v>0</v>
      </c>
      <c r="E36" s="51">
        <f>E35*C36/C35</f>
        <v>0</v>
      </c>
      <c r="F36" s="51">
        <f>F35*C36/C35</f>
        <v>0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5" x14ac:dyDescent="0.35">
      <c r="A37" s="1"/>
      <c r="B37" s="36"/>
      <c r="C37" s="42"/>
      <c r="D37" s="42"/>
      <c r="E37" s="42"/>
      <c r="F37" s="4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5" x14ac:dyDescent="0.35">
      <c r="A38" s="1"/>
      <c r="B38" s="64" t="s">
        <v>26</v>
      </c>
      <c r="C38" s="42"/>
      <c r="D38" s="42"/>
      <c r="E38" s="42"/>
      <c r="F38" s="4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0" x14ac:dyDescent="0.35">
      <c r="A39" s="1"/>
      <c r="B39" s="37"/>
      <c r="C39" s="89" t="s">
        <v>20</v>
      </c>
      <c r="D39" s="38" t="s">
        <v>21</v>
      </c>
      <c r="E39" s="38" t="s">
        <v>22</v>
      </c>
      <c r="F39" s="38" t="s">
        <v>23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5" x14ac:dyDescent="0.35">
      <c r="A40" s="1"/>
      <c r="B40" s="41" t="s">
        <v>24</v>
      </c>
      <c r="C40" s="50">
        <f>COUNTA(B5:B28)</f>
        <v>3</v>
      </c>
      <c r="D40" s="123">
        <f>COUNTIF(Z6:Z29,"&gt;=3,8")</f>
        <v>0</v>
      </c>
      <c r="E40" s="123">
        <f>COUNTIFS(Z6:Z29,"&lt;3,7",Z6:Z29,"&gt;=2,3")</f>
        <v>0</v>
      </c>
      <c r="F40" s="123">
        <f>COUNTIFS(Z6:Z29,"&lt;2,2",Z6:Z29,"&gt;0")</f>
        <v>0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5" x14ac:dyDescent="0.35">
      <c r="A41" s="1"/>
      <c r="B41" s="41" t="s">
        <v>25</v>
      </c>
      <c r="C41" s="50">
        <v>100</v>
      </c>
      <c r="D41" s="124">
        <f>D40*C41/C40</f>
        <v>0</v>
      </c>
      <c r="E41" s="124">
        <f>E40*C41/C40</f>
        <v>0</v>
      </c>
      <c r="F41" s="124">
        <f>F40*C41/C40</f>
        <v>0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</sheetData>
  <sheetProtection algorithmName="SHA-512" hashValue="EtdZ3ZAKqgggxyjezwwwqZCy8z/8bu9P8nDysaAzNhyGHy575/8ZK+rBtLZi5OMYWoWHrAn3d6wWY/faDI+mng==" saltValue="gQYCKhs3CrXex6fxStwQ/w==" spinCount="100000" sheet="1" formatCells="0" formatColumns="0" formatRows="0" insertColumns="0" insertRows="0" insertHyperlinks="0" deleteColumns="0" deleteRows="0" sort="0" autoFilter="0" pivotTables="0"/>
  <mergeCells count="18">
    <mergeCell ref="K3:P3"/>
    <mergeCell ref="Q3:V3"/>
    <mergeCell ref="W3:X4"/>
    <mergeCell ref="Y3:Z4"/>
    <mergeCell ref="W1:X1"/>
    <mergeCell ref="A3:A5"/>
    <mergeCell ref="B3:B5"/>
    <mergeCell ref="C3:H3"/>
    <mergeCell ref="U4:V4"/>
    <mergeCell ref="C4:D4"/>
    <mergeCell ref="E4:F4"/>
    <mergeCell ref="G4:H4"/>
    <mergeCell ref="K4:L4"/>
    <mergeCell ref="M4:N4"/>
    <mergeCell ref="O4:P4"/>
    <mergeCell ref="Q4:R4"/>
    <mergeCell ref="S4:T4"/>
    <mergeCell ref="I3:J4"/>
  </mergeCells>
  <hyperlinks>
    <hyperlink ref="W1" location="ОГЛАВЛЕНИЕ!A1" display="ОГЛАВЛЕНИЕ" xr:uid="{1A792B88-351D-4A30-9B4F-56FC66C693E6}"/>
  </hyperlinks>
  <pageMargins left="0.7" right="0.7" top="0.75" bottom="0.75" header="0.3" footer="0.3"/>
  <pageSetup paperSize="9" scale="51" orientation="landscape" verticalDpi="0" r:id="rId1"/>
  <headerFooter>
    <oddHeader>&amp;R&amp;"Monotype Corsiva"&amp;12О.В. Яковлева&amp;L&amp;"Monotype Corsiva"&amp;12Диагностика индивидуального развития детей  4-5 лет</oddHeader>
    <oddFooter>&amp;R&amp;"Monotype Corsiva"&amp;12https://vk.com/travel_posobiya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0AB5F-92A4-49F5-A7A9-3B9C151039BD}">
  <sheetPr codeName="Лист14">
    <tabColor theme="5"/>
    <pageSetUpPr fitToPage="1"/>
  </sheetPr>
  <dimension ref="A1:AB64"/>
  <sheetViews>
    <sheetView view="pageLayout" zoomScale="70" zoomScaleNormal="100" zoomScalePageLayoutView="70" workbookViewId="0">
      <selection activeCell="R37" sqref="R37"/>
    </sheetView>
  </sheetViews>
  <sheetFormatPr defaultRowHeight="14.5" x14ac:dyDescent="0.35"/>
  <cols>
    <col min="3" max="3" width="26.81640625" customWidth="1"/>
  </cols>
  <sheetData>
    <row r="1" spans="1:28" ht="17.5" x14ac:dyDescent="0.35">
      <c r="A1" s="1"/>
      <c r="B1" s="67" t="s">
        <v>334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35">
      <c r="A2" s="1"/>
      <c r="B2" s="68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50" t="s">
        <v>283</v>
      </c>
      <c r="W2" s="250"/>
      <c r="Z2" s="1"/>
      <c r="AA2" s="1"/>
      <c r="AB2" s="1"/>
    </row>
    <row r="3" spans="1:28" ht="15" thickBot="1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36.75" customHeight="1" thickBot="1" x14ac:dyDescent="0.4">
      <c r="A4" s="1"/>
      <c r="B4" s="303" t="s">
        <v>10</v>
      </c>
      <c r="C4" s="303" t="s">
        <v>11</v>
      </c>
      <c r="D4" s="256" t="s">
        <v>96</v>
      </c>
      <c r="E4" s="283"/>
      <c r="F4" s="308" t="s">
        <v>97</v>
      </c>
      <c r="G4" s="309"/>
      <c r="H4" s="309"/>
      <c r="I4" s="309"/>
      <c r="J4" s="256" t="s">
        <v>98</v>
      </c>
      <c r="K4" s="266"/>
      <c r="L4" s="256" t="s">
        <v>99</v>
      </c>
      <c r="M4" s="283"/>
      <c r="N4" s="256" t="s">
        <v>100</v>
      </c>
      <c r="O4" s="283"/>
      <c r="P4" s="275" t="s">
        <v>101</v>
      </c>
      <c r="Q4" s="276"/>
      <c r="R4" s="276"/>
      <c r="S4" s="277"/>
      <c r="T4" s="256" t="s">
        <v>102</v>
      </c>
      <c r="U4" s="283"/>
      <c r="V4" s="256" t="s">
        <v>103</v>
      </c>
      <c r="W4" s="266"/>
      <c r="X4" s="318" t="s">
        <v>12</v>
      </c>
      <c r="Y4" s="318"/>
      <c r="Z4" s="1"/>
      <c r="AA4" s="1"/>
      <c r="AB4" s="1"/>
    </row>
    <row r="5" spans="1:28" ht="96" customHeight="1" thickBot="1" x14ac:dyDescent="0.4">
      <c r="A5" s="1"/>
      <c r="B5" s="304"/>
      <c r="C5" s="304"/>
      <c r="D5" s="319"/>
      <c r="E5" s="320"/>
      <c r="F5" s="275" t="s">
        <v>104</v>
      </c>
      <c r="G5" s="277"/>
      <c r="H5" s="275" t="s">
        <v>105</v>
      </c>
      <c r="I5" s="276"/>
      <c r="J5" s="271"/>
      <c r="K5" s="316"/>
      <c r="L5" s="271"/>
      <c r="M5" s="272"/>
      <c r="N5" s="271"/>
      <c r="O5" s="272"/>
      <c r="P5" s="307" t="s">
        <v>106</v>
      </c>
      <c r="Q5" s="282"/>
      <c r="R5" s="271" t="s">
        <v>107</v>
      </c>
      <c r="S5" s="272"/>
      <c r="T5" s="271"/>
      <c r="U5" s="272"/>
      <c r="V5" s="271"/>
      <c r="W5" s="316"/>
      <c r="X5" s="318"/>
      <c r="Y5" s="318"/>
      <c r="Z5" s="1"/>
      <c r="AA5" s="1"/>
      <c r="AB5" s="1"/>
    </row>
    <row r="6" spans="1:28" ht="16" thickBot="1" x14ac:dyDescent="0.4">
      <c r="A6" s="1"/>
      <c r="B6" s="305"/>
      <c r="C6" s="305"/>
      <c r="D6" s="69" t="s">
        <v>13</v>
      </c>
      <c r="E6" s="69" t="s">
        <v>14</v>
      </c>
      <c r="F6" s="30" t="s">
        <v>13</v>
      </c>
      <c r="G6" s="30" t="s">
        <v>14</v>
      </c>
      <c r="H6" s="30" t="s">
        <v>13</v>
      </c>
      <c r="I6" s="30" t="s">
        <v>14</v>
      </c>
      <c r="J6" s="30" t="s">
        <v>13</v>
      </c>
      <c r="K6" s="30" t="s">
        <v>14</v>
      </c>
      <c r="L6" s="30" t="s">
        <v>13</v>
      </c>
      <c r="M6" s="30" t="s">
        <v>14</v>
      </c>
      <c r="N6" s="30" t="s">
        <v>13</v>
      </c>
      <c r="O6" s="30" t="s">
        <v>14</v>
      </c>
      <c r="P6" s="30" t="s">
        <v>13</v>
      </c>
      <c r="Q6" s="30" t="s">
        <v>14</v>
      </c>
      <c r="R6" s="30" t="s">
        <v>13</v>
      </c>
      <c r="S6" s="30" t="s">
        <v>14</v>
      </c>
      <c r="T6" s="30" t="s">
        <v>13</v>
      </c>
      <c r="U6" s="30" t="s">
        <v>14</v>
      </c>
      <c r="V6" s="30" t="s">
        <v>13</v>
      </c>
      <c r="W6" s="30" t="s">
        <v>14</v>
      </c>
      <c r="X6" s="46" t="s">
        <v>13</v>
      </c>
      <c r="Y6" s="46" t="s">
        <v>14</v>
      </c>
      <c r="Z6" s="1"/>
      <c r="AA6" s="1"/>
      <c r="AB6" s="1"/>
    </row>
    <row r="7" spans="1:28" ht="16" thickBot="1" x14ac:dyDescent="0.4">
      <c r="A7" s="1"/>
      <c r="B7" s="32">
        <v>1</v>
      </c>
      <c r="C7" s="33" t="s">
        <v>15</v>
      </c>
      <c r="D7" s="115"/>
      <c r="E7" s="115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47">
        <f>(D7+F7+H7+J7+L7+N7+P7+R7+T7+V7)/10</f>
        <v>0</v>
      </c>
      <c r="Y7" s="47">
        <f>(E7+G7+I7+K7+M7+O7+Q7+S7+U7+W7)/10</f>
        <v>0</v>
      </c>
      <c r="Z7" s="1"/>
      <c r="AA7" s="1"/>
      <c r="AB7" s="1"/>
    </row>
    <row r="8" spans="1:28" ht="16" thickBot="1" x14ac:dyDescent="0.4">
      <c r="A8" s="1"/>
      <c r="B8" s="32">
        <v>2</v>
      </c>
      <c r="C8" s="33" t="s">
        <v>16</v>
      </c>
      <c r="D8" s="115"/>
      <c r="E8" s="115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47">
        <f t="shared" ref="X8:Y31" si="0">(D8+F8+H8+J8+L8+N8+P8+R8+T8+V8)/10</f>
        <v>0</v>
      </c>
      <c r="Y8" s="47">
        <f t="shared" si="0"/>
        <v>0</v>
      </c>
      <c r="Z8" s="1"/>
      <c r="AA8" s="1"/>
      <c r="AB8" s="1"/>
    </row>
    <row r="9" spans="1:28" ht="18.75" customHeight="1" thickBot="1" x14ac:dyDescent="0.4">
      <c r="A9" s="1"/>
      <c r="B9" s="32">
        <v>3</v>
      </c>
      <c r="C9" s="33" t="s">
        <v>17</v>
      </c>
      <c r="D9" s="115"/>
      <c r="E9" s="115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47">
        <f t="shared" si="0"/>
        <v>0</v>
      </c>
      <c r="Y9" s="47">
        <f t="shared" si="0"/>
        <v>0</v>
      </c>
      <c r="Z9" s="1"/>
      <c r="AA9" s="1"/>
      <c r="AB9" s="1"/>
    </row>
    <row r="10" spans="1:28" ht="16" thickBot="1" x14ac:dyDescent="0.4">
      <c r="A10" s="1"/>
      <c r="B10" s="32">
        <v>4</v>
      </c>
      <c r="C10" s="33"/>
      <c r="D10" s="115"/>
      <c r="E10" s="115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47">
        <f t="shared" si="0"/>
        <v>0</v>
      </c>
      <c r="Y10" s="47">
        <f t="shared" si="0"/>
        <v>0</v>
      </c>
      <c r="Z10" s="1"/>
      <c r="AA10" s="1"/>
      <c r="AB10" s="1"/>
    </row>
    <row r="11" spans="1:28" ht="16" thickBot="1" x14ac:dyDescent="0.4">
      <c r="A11" s="1"/>
      <c r="B11" s="32">
        <v>5</v>
      </c>
      <c r="C11" s="33"/>
      <c r="D11" s="115"/>
      <c r="E11" s="115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47">
        <f t="shared" si="0"/>
        <v>0</v>
      </c>
      <c r="Y11" s="47">
        <f t="shared" si="0"/>
        <v>0</v>
      </c>
      <c r="Z11" s="1"/>
      <c r="AA11" s="1"/>
      <c r="AB11" s="1"/>
    </row>
    <row r="12" spans="1:28" ht="16" thickBot="1" x14ac:dyDescent="0.4">
      <c r="A12" s="1"/>
      <c r="B12" s="32">
        <v>6</v>
      </c>
      <c r="C12" s="33"/>
      <c r="D12" s="115"/>
      <c r="E12" s="115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47">
        <f t="shared" si="0"/>
        <v>0</v>
      </c>
      <c r="Y12" s="47">
        <f t="shared" si="0"/>
        <v>0</v>
      </c>
      <c r="Z12" s="1"/>
      <c r="AA12" s="1"/>
      <c r="AB12" s="1"/>
    </row>
    <row r="13" spans="1:28" ht="16" thickBot="1" x14ac:dyDescent="0.4">
      <c r="A13" s="1"/>
      <c r="B13" s="32">
        <v>7</v>
      </c>
      <c r="C13" s="33"/>
      <c r="D13" s="115"/>
      <c r="E13" s="115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47">
        <f t="shared" si="0"/>
        <v>0</v>
      </c>
      <c r="Y13" s="47">
        <f t="shared" si="0"/>
        <v>0</v>
      </c>
      <c r="Z13" s="1"/>
      <c r="AA13" s="1"/>
      <c r="AB13" s="1"/>
    </row>
    <row r="14" spans="1:28" ht="16" thickBot="1" x14ac:dyDescent="0.4">
      <c r="A14" s="1"/>
      <c r="B14" s="32">
        <v>8</v>
      </c>
      <c r="C14" s="33"/>
      <c r="D14" s="115"/>
      <c r="E14" s="115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47">
        <f t="shared" si="0"/>
        <v>0</v>
      </c>
      <c r="Y14" s="47">
        <f t="shared" si="0"/>
        <v>0</v>
      </c>
      <c r="Z14" s="1"/>
      <c r="AA14" s="1"/>
      <c r="AB14" s="1"/>
    </row>
    <row r="15" spans="1:28" ht="16" thickBot="1" x14ac:dyDescent="0.4">
      <c r="A15" s="1"/>
      <c r="B15" s="32">
        <v>9</v>
      </c>
      <c r="C15" s="33"/>
      <c r="D15" s="115"/>
      <c r="E15" s="115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47">
        <f t="shared" si="0"/>
        <v>0</v>
      </c>
      <c r="Y15" s="47">
        <f t="shared" si="0"/>
        <v>0</v>
      </c>
      <c r="Z15" s="1"/>
      <c r="AA15" s="1"/>
      <c r="AB15" s="1"/>
    </row>
    <row r="16" spans="1:28" ht="16" thickBot="1" x14ac:dyDescent="0.4">
      <c r="A16" s="1"/>
      <c r="B16" s="32">
        <v>10</v>
      </c>
      <c r="C16" s="33"/>
      <c r="D16" s="115"/>
      <c r="E16" s="115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47">
        <f t="shared" si="0"/>
        <v>0</v>
      </c>
      <c r="Y16" s="47">
        <f t="shared" si="0"/>
        <v>0</v>
      </c>
      <c r="Z16" s="1"/>
      <c r="AA16" s="1"/>
      <c r="AB16" s="1"/>
    </row>
    <row r="17" spans="1:28" ht="16" thickBot="1" x14ac:dyDescent="0.4">
      <c r="A17" s="1"/>
      <c r="B17" s="32">
        <v>11</v>
      </c>
      <c r="C17" s="33"/>
      <c r="D17" s="115"/>
      <c r="E17" s="115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47">
        <f t="shared" si="0"/>
        <v>0</v>
      </c>
      <c r="Y17" s="47">
        <f t="shared" si="0"/>
        <v>0</v>
      </c>
      <c r="Z17" s="1"/>
      <c r="AA17" s="1"/>
      <c r="AB17" s="1"/>
    </row>
    <row r="18" spans="1:28" ht="16" thickBot="1" x14ac:dyDescent="0.4">
      <c r="A18" s="1"/>
      <c r="B18" s="32">
        <v>12</v>
      </c>
      <c r="C18" s="33"/>
      <c r="D18" s="115"/>
      <c r="E18" s="115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47">
        <f t="shared" si="0"/>
        <v>0</v>
      </c>
      <c r="Y18" s="47">
        <f t="shared" si="0"/>
        <v>0</v>
      </c>
      <c r="Z18" s="1"/>
      <c r="AA18" s="1"/>
      <c r="AB18" s="1"/>
    </row>
    <row r="19" spans="1:28" ht="16" thickBot="1" x14ac:dyDescent="0.4">
      <c r="A19" s="1"/>
      <c r="B19" s="32">
        <v>13</v>
      </c>
      <c r="C19" s="33"/>
      <c r="D19" s="115"/>
      <c r="E19" s="115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47">
        <f t="shared" si="0"/>
        <v>0</v>
      </c>
      <c r="Y19" s="47">
        <f t="shared" si="0"/>
        <v>0</v>
      </c>
      <c r="Z19" s="1"/>
      <c r="AA19" s="1"/>
      <c r="AB19" s="1"/>
    </row>
    <row r="20" spans="1:28" ht="16" thickBot="1" x14ac:dyDescent="0.4">
      <c r="A20" s="1"/>
      <c r="B20" s="32">
        <v>14</v>
      </c>
      <c r="C20" s="33"/>
      <c r="D20" s="115"/>
      <c r="E20" s="115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47">
        <f t="shared" si="0"/>
        <v>0</v>
      </c>
      <c r="Y20" s="47">
        <f t="shared" si="0"/>
        <v>0</v>
      </c>
      <c r="Z20" s="1"/>
      <c r="AA20" s="1"/>
      <c r="AB20" s="1"/>
    </row>
    <row r="21" spans="1:28" ht="16" thickBot="1" x14ac:dyDescent="0.4">
      <c r="A21" s="1"/>
      <c r="B21" s="32">
        <v>15</v>
      </c>
      <c r="C21" s="33"/>
      <c r="D21" s="115"/>
      <c r="E21" s="115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47">
        <f t="shared" si="0"/>
        <v>0</v>
      </c>
      <c r="Y21" s="47">
        <f t="shared" si="0"/>
        <v>0</v>
      </c>
      <c r="Z21" s="1"/>
      <c r="AA21" s="1"/>
      <c r="AB21" s="1"/>
    </row>
    <row r="22" spans="1:28" ht="16" thickBot="1" x14ac:dyDescent="0.4">
      <c r="A22" s="1"/>
      <c r="B22" s="32">
        <v>16</v>
      </c>
      <c r="C22" s="33"/>
      <c r="D22" s="115"/>
      <c r="E22" s="115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47">
        <f t="shared" si="0"/>
        <v>0</v>
      </c>
      <c r="Y22" s="47">
        <f t="shared" si="0"/>
        <v>0</v>
      </c>
      <c r="Z22" s="1"/>
      <c r="AA22" s="1"/>
      <c r="AB22" s="1"/>
    </row>
    <row r="23" spans="1:28" ht="16" thickBot="1" x14ac:dyDescent="0.4">
      <c r="A23" s="1"/>
      <c r="B23" s="32">
        <v>17</v>
      </c>
      <c r="C23" s="33"/>
      <c r="D23" s="115"/>
      <c r="E23" s="115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47">
        <f t="shared" si="0"/>
        <v>0</v>
      </c>
      <c r="Y23" s="47">
        <f t="shared" si="0"/>
        <v>0</v>
      </c>
      <c r="Z23" s="1"/>
      <c r="AA23" s="1"/>
      <c r="AB23" s="1"/>
    </row>
    <row r="24" spans="1:28" ht="16" thickBot="1" x14ac:dyDescent="0.4">
      <c r="A24" s="1"/>
      <c r="B24" s="32">
        <v>18</v>
      </c>
      <c r="C24" s="33"/>
      <c r="D24" s="115"/>
      <c r="E24" s="115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47">
        <f t="shared" si="0"/>
        <v>0</v>
      </c>
      <c r="Y24" s="47">
        <f t="shared" si="0"/>
        <v>0</v>
      </c>
      <c r="Z24" s="1"/>
      <c r="AA24" s="1"/>
      <c r="AB24" s="1"/>
    </row>
    <row r="25" spans="1:28" ht="16" thickBot="1" x14ac:dyDescent="0.4">
      <c r="A25" s="1"/>
      <c r="B25" s="32">
        <v>19</v>
      </c>
      <c r="C25" s="33"/>
      <c r="D25" s="115"/>
      <c r="E25" s="115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47">
        <f t="shared" si="0"/>
        <v>0</v>
      </c>
      <c r="Y25" s="47">
        <f t="shared" si="0"/>
        <v>0</v>
      </c>
      <c r="Z25" s="1"/>
      <c r="AA25" s="1"/>
      <c r="AB25" s="1"/>
    </row>
    <row r="26" spans="1:28" ht="16" thickBot="1" x14ac:dyDescent="0.4">
      <c r="A26" s="1"/>
      <c r="B26" s="32">
        <v>20</v>
      </c>
      <c r="C26" s="33"/>
      <c r="D26" s="115"/>
      <c r="E26" s="115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47">
        <f t="shared" si="0"/>
        <v>0</v>
      </c>
      <c r="Y26" s="47">
        <f t="shared" si="0"/>
        <v>0</v>
      </c>
      <c r="Z26" s="1"/>
      <c r="AA26" s="1"/>
      <c r="AB26" s="1"/>
    </row>
    <row r="27" spans="1:28" ht="16" thickBot="1" x14ac:dyDescent="0.4">
      <c r="A27" s="1"/>
      <c r="B27" s="32">
        <v>21</v>
      </c>
      <c r="C27" s="33"/>
      <c r="D27" s="115"/>
      <c r="E27" s="115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47">
        <f t="shared" si="0"/>
        <v>0</v>
      </c>
      <c r="Y27" s="47">
        <f t="shared" si="0"/>
        <v>0</v>
      </c>
      <c r="Z27" s="1"/>
      <c r="AA27" s="1"/>
      <c r="AB27" s="1"/>
    </row>
    <row r="28" spans="1:28" ht="16" thickBot="1" x14ac:dyDescent="0.4">
      <c r="A28" s="1"/>
      <c r="B28" s="32">
        <v>22</v>
      </c>
      <c r="C28" s="33"/>
      <c r="D28" s="115"/>
      <c r="E28" s="115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47">
        <f t="shared" si="0"/>
        <v>0</v>
      </c>
      <c r="Y28" s="47">
        <f t="shared" si="0"/>
        <v>0</v>
      </c>
      <c r="Z28" s="1"/>
      <c r="AA28" s="1"/>
      <c r="AB28" s="1"/>
    </row>
    <row r="29" spans="1:28" ht="16" thickBot="1" x14ac:dyDescent="0.4">
      <c r="A29" s="1"/>
      <c r="B29" s="32">
        <v>23</v>
      </c>
      <c r="C29" s="33"/>
      <c r="D29" s="115"/>
      <c r="E29" s="115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47">
        <f t="shared" si="0"/>
        <v>0</v>
      </c>
      <c r="Y29" s="47">
        <f t="shared" si="0"/>
        <v>0</v>
      </c>
      <c r="Z29" s="1"/>
      <c r="AA29" s="1"/>
      <c r="AB29" s="1"/>
    </row>
    <row r="30" spans="1:28" ht="16" thickBot="1" x14ac:dyDescent="0.4">
      <c r="A30" s="1"/>
      <c r="B30" s="32">
        <v>24</v>
      </c>
      <c r="C30" s="33"/>
      <c r="D30" s="115"/>
      <c r="E30" s="115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47">
        <f t="shared" si="0"/>
        <v>0</v>
      </c>
      <c r="Y30" s="47">
        <f t="shared" si="0"/>
        <v>0</v>
      </c>
      <c r="Z30" s="1"/>
      <c r="AA30" s="1"/>
      <c r="AB30" s="1"/>
    </row>
    <row r="31" spans="1:28" ht="16" thickBot="1" x14ac:dyDescent="0.4">
      <c r="A31" s="1"/>
      <c r="B31" s="32"/>
      <c r="C31" s="48" t="s">
        <v>18</v>
      </c>
      <c r="D31" s="49">
        <f>(D7+D8+D9+D10+D11+D12+D13+D14+D15+D16+D17+D18+D19+D20+D21+D22+D23+D24+D25+D26+D27+D28+D29+D30)/COUNTA($C$7:$C$30)</f>
        <v>0</v>
      </c>
      <c r="E31" s="49">
        <f t="shared" ref="E31:W31" si="1">(E7+E8+E9+E10+E11+E12+E13+E14+E15+E16+E17+E18+E19+E20+E21+E22+E23+E24+E25+E26+E27+E28+E29+E30)/COUNTA($C$7:$C$30)</f>
        <v>0</v>
      </c>
      <c r="F31" s="49">
        <f t="shared" si="1"/>
        <v>0</v>
      </c>
      <c r="G31" s="49">
        <f t="shared" si="1"/>
        <v>0</v>
      </c>
      <c r="H31" s="49">
        <f t="shared" si="1"/>
        <v>0</v>
      </c>
      <c r="I31" s="49">
        <f t="shared" si="1"/>
        <v>0</v>
      </c>
      <c r="J31" s="49">
        <f t="shared" si="1"/>
        <v>0</v>
      </c>
      <c r="K31" s="49">
        <f t="shared" si="1"/>
        <v>0</v>
      </c>
      <c r="L31" s="49">
        <f t="shared" si="1"/>
        <v>0</v>
      </c>
      <c r="M31" s="49">
        <f t="shared" si="1"/>
        <v>0</v>
      </c>
      <c r="N31" s="49">
        <f t="shared" si="1"/>
        <v>0</v>
      </c>
      <c r="O31" s="49">
        <f t="shared" si="1"/>
        <v>0</v>
      </c>
      <c r="P31" s="49">
        <f t="shared" si="1"/>
        <v>0</v>
      </c>
      <c r="Q31" s="49">
        <f t="shared" si="1"/>
        <v>0</v>
      </c>
      <c r="R31" s="49">
        <f t="shared" si="1"/>
        <v>0</v>
      </c>
      <c r="S31" s="49">
        <f t="shared" si="1"/>
        <v>0</v>
      </c>
      <c r="T31" s="49">
        <f t="shared" si="1"/>
        <v>0</v>
      </c>
      <c r="U31" s="49">
        <f t="shared" si="1"/>
        <v>0</v>
      </c>
      <c r="V31" s="49">
        <f t="shared" si="1"/>
        <v>0</v>
      </c>
      <c r="W31" s="49">
        <f t="shared" si="1"/>
        <v>0</v>
      </c>
      <c r="X31" s="134">
        <f t="shared" si="0"/>
        <v>0</v>
      </c>
      <c r="Y31" s="134">
        <f t="shared" si="0"/>
        <v>0</v>
      </c>
      <c r="Z31" s="1"/>
      <c r="AA31" s="1"/>
      <c r="AB31" s="1"/>
    </row>
    <row r="32" spans="1:28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.5" x14ac:dyDescent="0.35">
      <c r="A33" s="1"/>
      <c r="B33" s="1"/>
      <c r="C33" s="35" t="s">
        <v>19</v>
      </c>
      <c r="D33" s="42"/>
      <c r="E33" s="42"/>
      <c r="F33" s="42"/>
      <c r="G33" s="4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30" x14ac:dyDescent="0.35">
      <c r="A34" s="1"/>
      <c r="B34" s="1"/>
      <c r="C34" s="37"/>
      <c r="D34" s="87" t="s">
        <v>20</v>
      </c>
      <c r="E34" s="38" t="s">
        <v>21</v>
      </c>
      <c r="F34" s="38" t="s">
        <v>22</v>
      </c>
      <c r="G34" s="38" t="s">
        <v>23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.5" x14ac:dyDescent="0.35">
      <c r="A35" s="1"/>
      <c r="B35" s="1"/>
      <c r="C35" s="41" t="s">
        <v>24</v>
      </c>
      <c r="D35" s="50">
        <f>COUNTA($C$7:$C$30)</f>
        <v>3</v>
      </c>
      <c r="E35" s="50">
        <f>COUNTIF(X7:X30,"&gt;=3,8")</f>
        <v>0</v>
      </c>
      <c r="F35" s="50">
        <f>COUNTIFS(X7:X30,"&lt;3,7",X7:X30,"&gt;=2,3")</f>
        <v>0</v>
      </c>
      <c r="G35" s="50">
        <f>COUNTIFS(X7:X30,"&lt;2,2",X7:X30,"&gt;0")</f>
        <v>0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.5" x14ac:dyDescent="0.35">
      <c r="A36" s="1"/>
      <c r="B36" s="1"/>
      <c r="C36" s="41" t="s">
        <v>25</v>
      </c>
      <c r="D36" s="50">
        <v>100</v>
      </c>
      <c r="E36" s="50">
        <f>E35*D36/D35</f>
        <v>0</v>
      </c>
      <c r="F36" s="51">
        <f>F35*D36/D35</f>
        <v>0</v>
      </c>
      <c r="G36" s="51">
        <f>G35*D36/D35</f>
        <v>0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.5" x14ac:dyDescent="0.35">
      <c r="A37" s="1"/>
      <c r="B37" s="1"/>
      <c r="C37" s="42"/>
      <c r="D37" s="42"/>
      <c r="E37" s="42"/>
      <c r="F37" s="42"/>
      <c r="G37" s="4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.5" x14ac:dyDescent="0.35">
      <c r="A38" s="1"/>
      <c r="B38" s="1"/>
      <c r="C38" s="35" t="s">
        <v>26</v>
      </c>
      <c r="D38" s="42"/>
      <c r="E38" s="42"/>
      <c r="F38" s="42"/>
      <c r="G38" s="42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30" x14ac:dyDescent="0.35">
      <c r="A39" s="1"/>
      <c r="B39" s="1"/>
      <c r="C39" s="37"/>
      <c r="D39" s="89" t="s">
        <v>20</v>
      </c>
      <c r="E39" s="38" t="s">
        <v>21</v>
      </c>
      <c r="F39" s="38" t="s">
        <v>22</v>
      </c>
      <c r="G39" s="38" t="s">
        <v>23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5" x14ac:dyDescent="0.35">
      <c r="A40" s="1"/>
      <c r="B40" s="1"/>
      <c r="C40" s="41" t="s">
        <v>24</v>
      </c>
      <c r="D40" s="50">
        <f>COUNTA(C6:C29)</f>
        <v>3</v>
      </c>
      <c r="E40" s="50">
        <f>COUNTIF(Y7:Y30,"&gt;=3,8")</f>
        <v>0</v>
      </c>
      <c r="F40" s="50">
        <f>COUNTIFS(Y7:Y30,"&lt;3,7",Y7:Y30,"&gt;=2,3")</f>
        <v>0</v>
      </c>
      <c r="G40" s="50">
        <f>COUNTIFS(Y7:Y30,"&lt;2,2",Y7:Y30,"&gt;0")</f>
        <v>0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5" x14ac:dyDescent="0.35">
      <c r="A41" s="1"/>
      <c r="B41" s="1"/>
      <c r="C41" s="41" t="s">
        <v>25</v>
      </c>
      <c r="D41" s="50">
        <v>100</v>
      </c>
      <c r="E41" s="51">
        <f>E40*D41/D40</f>
        <v>0</v>
      </c>
      <c r="F41" s="51">
        <f>F40*D41/D40</f>
        <v>0</v>
      </c>
      <c r="G41" s="51">
        <f>G40*D41/D40</f>
        <v>0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</sheetData>
  <sheetProtection algorithmName="SHA-512" hashValue="2qPEhfYXoUvPyVlG9mYSDU9N/pBWT4HTkpT0nRZq9I4tyJeFsPbS3UJiwzOJqTgNI62P6s6Ka6sX9EVspL9I5Q==" saltValue="YVxfuT5+h8hUh1LFCFBaqw==" spinCount="100000" sheet="1" formatCells="0" formatColumns="0" formatRows="0" insertColumns="0" insertRows="0" insertHyperlinks="0" deleteColumns="0" deleteRows="0" sort="0" autoFilter="0" pivotTables="0"/>
  <mergeCells count="16">
    <mergeCell ref="B4:B6"/>
    <mergeCell ref="C4:C6"/>
    <mergeCell ref="D4:E5"/>
    <mergeCell ref="F4:I4"/>
    <mergeCell ref="J4:K5"/>
    <mergeCell ref="X4:Y5"/>
    <mergeCell ref="F5:G5"/>
    <mergeCell ref="H5:I5"/>
    <mergeCell ref="P5:Q5"/>
    <mergeCell ref="R5:S5"/>
    <mergeCell ref="L4:M5"/>
    <mergeCell ref="V2:W2"/>
    <mergeCell ref="N4:O5"/>
    <mergeCell ref="P4:S4"/>
    <mergeCell ref="T4:U5"/>
    <mergeCell ref="V4:W5"/>
  </mergeCells>
  <hyperlinks>
    <hyperlink ref="V2" location="ОГЛАВЛЕНИЕ!A1" display="ОГЛАВЛЕНИЕ" xr:uid="{80C706E6-5108-47AB-B80D-229E21F71A4F}"/>
  </hyperlinks>
  <pageMargins left="0.7" right="0.7" top="0.75" bottom="0.75" header="0.3" footer="0.3"/>
  <pageSetup paperSize="9" scale="55" fitToHeight="0" orientation="landscape" verticalDpi="0" r:id="rId1"/>
  <headerFooter>
    <oddHeader>&amp;R&amp;"Monotype Corsiva"&amp;12О.В. Яковлева&amp;L&amp;"Monotype Corsiva"&amp;12Диагностика индивидуального развития детей  4-5 лет</oddHeader>
    <oddFooter>&amp;R&amp;"Monotype Corsiva"&amp;12https://vk.com/travel_posobiya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703EE-FAC0-4D11-A3D5-BAA235913990}">
  <sheetPr codeName="Лист15">
    <tabColor theme="5"/>
    <pageSetUpPr fitToPage="1"/>
  </sheetPr>
  <dimension ref="B1:Q71"/>
  <sheetViews>
    <sheetView view="pageLayout" zoomScale="55" zoomScaleNormal="100" zoomScalePageLayoutView="55" workbookViewId="0">
      <selection activeCell="R37" sqref="R37"/>
    </sheetView>
  </sheetViews>
  <sheetFormatPr defaultColWidth="9.1796875" defaultRowHeight="14.5" x14ac:dyDescent="0.35"/>
  <cols>
    <col min="1" max="2" width="9.1796875" style="1"/>
    <col min="3" max="3" width="26.81640625" style="1" customWidth="1"/>
    <col min="4" max="11" width="9.1796875" style="1"/>
    <col min="12" max="12" width="10" style="1" customWidth="1"/>
    <col min="13" max="13" width="11" style="1" customWidth="1"/>
    <col min="14" max="16384" width="9.1796875" style="1"/>
  </cols>
  <sheetData>
    <row r="1" spans="2:17" ht="17.5" x14ac:dyDescent="0.35">
      <c r="B1" s="67" t="s">
        <v>336</v>
      </c>
    </row>
    <row r="2" spans="2:17" x14ac:dyDescent="0.35">
      <c r="B2" s="68"/>
      <c r="N2" s="250" t="s">
        <v>283</v>
      </c>
      <c r="O2" s="250"/>
    </row>
    <row r="3" spans="2:17" ht="15" thickBot="1" x14ac:dyDescent="0.4"/>
    <row r="4" spans="2:17" ht="36.75" customHeight="1" thickBot="1" x14ac:dyDescent="0.4">
      <c r="B4" s="303" t="s">
        <v>10</v>
      </c>
      <c r="C4" s="303" t="s">
        <v>11</v>
      </c>
      <c r="D4" s="256" t="s">
        <v>339</v>
      </c>
      <c r="E4" s="283"/>
      <c r="F4" s="256" t="s">
        <v>338</v>
      </c>
      <c r="G4" s="283"/>
      <c r="H4" s="256" t="s">
        <v>337</v>
      </c>
      <c r="I4" s="266"/>
      <c r="J4" s="256" t="s">
        <v>340</v>
      </c>
      <c r="K4" s="266"/>
      <c r="L4" s="256" t="s">
        <v>341</v>
      </c>
      <c r="M4" s="283"/>
      <c r="N4" s="256" t="s">
        <v>342</v>
      </c>
      <c r="O4" s="283"/>
      <c r="P4" s="318" t="s">
        <v>12</v>
      </c>
      <c r="Q4" s="318"/>
    </row>
    <row r="5" spans="2:17" ht="96" customHeight="1" thickBot="1" x14ac:dyDescent="0.4">
      <c r="B5" s="304"/>
      <c r="C5" s="304"/>
      <c r="D5" s="319"/>
      <c r="E5" s="320"/>
      <c r="F5" s="271"/>
      <c r="G5" s="272"/>
      <c r="H5" s="271"/>
      <c r="I5" s="316"/>
      <c r="J5" s="271"/>
      <c r="K5" s="316"/>
      <c r="L5" s="271"/>
      <c r="M5" s="272"/>
      <c r="N5" s="271"/>
      <c r="O5" s="272"/>
      <c r="P5" s="318"/>
      <c r="Q5" s="318"/>
    </row>
    <row r="6" spans="2:17" ht="16" thickBot="1" x14ac:dyDescent="0.4">
      <c r="B6" s="305"/>
      <c r="C6" s="305"/>
      <c r="D6" s="69" t="s">
        <v>13</v>
      </c>
      <c r="E6" s="69" t="s">
        <v>14</v>
      </c>
      <c r="F6" s="30" t="s">
        <v>13</v>
      </c>
      <c r="G6" s="30" t="s">
        <v>14</v>
      </c>
      <c r="H6" s="30" t="s">
        <v>13</v>
      </c>
      <c r="I6" s="30" t="s">
        <v>14</v>
      </c>
      <c r="J6" s="30" t="s">
        <v>13</v>
      </c>
      <c r="K6" s="30" t="s">
        <v>14</v>
      </c>
      <c r="L6" s="30" t="s">
        <v>13</v>
      </c>
      <c r="M6" s="30" t="s">
        <v>14</v>
      </c>
      <c r="N6" s="30" t="s">
        <v>13</v>
      </c>
      <c r="O6" s="30" t="s">
        <v>14</v>
      </c>
      <c r="P6" s="46" t="s">
        <v>13</v>
      </c>
      <c r="Q6" s="46" t="s">
        <v>14</v>
      </c>
    </row>
    <row r="7" spans="2:17" ht="16" thickBot="1" x14ac:dyDescent="0.4">
      <c r="B7" s="32">
        <v>1</v>
      </c>
      <c r="C7" s="33" t="s">
        <v>15</v>
      </c>
      <c r="D7" s="115"/>
      <c r="E7" s="115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47">
        <f>(D7+F7+H7+J7+L7+N7)/6</f>
        <v>0</v>
      </c>
      <c r="Q7" s="47">
        <f>(E7+G7+I7+K7+M7+O7)/6</f>
        <v>0</v>
      </c>
    </row>
    <row r="8" spans="2:17" ht="16" thickBot="1" x14ac:dyDescent="0.4">
      <c r="B8" s="32">
        <v>2</v>
      </c>
      <c r="C8" s="33" t="s">
        <v>16</v>
      </c>
      <c r="D8" s="115"/>
      <c r="E8" s="115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47">
        <f t="shared" ref="P8:P31" si="0">(D8+F8+H8+J8+L8+N8)/6</f>
        <v>0</v>
      </c>
      <c r="Q8" s="47">
        <f t="shared" ref="Q8:Q31" si="1">(E8+G8+I8+K8+M8+O8)/6</f>
        <v>0</v>
      </c>
    </row>
    <row r="9" spans="2:17" ht="18.75" customHeight="1" thickBot="1" x14ac:dyDescent="0.4">
      <c r="B9" s="32">
        <v>3</v>
      </c>
      <c r="C9" s="33" t="s">
        <v>17</v>
      </c>
      <c r="D9" s="115"/>
      <c r="E9" s="115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47">
        <f t="shared" si="0"/>
        <v>0</v>
      </c>
      <c r="Q9" s="47">
        <f t="shared" si="1"/>
        <v>0</v>
      </c>
    </row>
    <row r="10" spans="2:17" ht="16" thickBot="1" x14ac:dyDescent="0.4">
      <c r="B10" s="32">
        <v>4</v>
      </c>
      <c r="C10" s="33"/>
      <c r="D10" s="115"/>
      <c r="E10" s="115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47">
        <f t="shared" si="0"/>
        <v>0</v>
      </c>
      <c r="Q10" s="47">
        <f t="shared" si="1"/>
        <v>0</v>
      </c>
    </row>
    <row r="11" spans="2:17" ht="16" thickBot="1" x14ac:dyDescent="0.4">
      <c r="B11" s="32">
        <v>5</v>
      </c>
      <c r="C11" s="33"/>
      <c r="D11" s="115"/>
      <c r="E11" s="115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47">
        <f t="shared" si="0"/>
        <v>0</v>
      </c>
      <c r="Q11" s="47">
        <f t="shared" si="1"/>
        <v>0</v>
      </c>
    </row>
    <row r="12" spans="2:17" ht="16" thickBot="1" x14ac:dyDescent="0.4">
      <c r="B12" s="32">
        <v>6</v>
      </c>
      <c r="C12" s="33"/>
      <c r="D12" s="115"/>
      <c r="E12" s="115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47">
        <f t="shared" si="0"/>
        <v>0</v>
      </c>
      <c r="Q12" s="47">
        <f t="shared" si="1"/>
        <v>0</v>
      </c>
    </row>
    <row r="13" spans="2:17" ht="16" thickBot="1" x14ac:dyDescent="0.4">
      <c r="B13" s="32">
        <v>7</v>
      </c>
      <c r="C13" s="33"/>
      <c r="D13" s="115"/>
      <c r="E13" s="115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47">
        <f t="shared" si="0"/>
        <v>0</v>
      </c>
      <c r="Q13" s="47">
        <f t="shared" si="1"/>
        <v>0</v>
      </c>
    </row>
    <row r="14" spans="2:17" ht="16" thickBot="1" x14ac:dyDescent="0.4">
      <c r="B14" s="32">
        <v>8</v>
      </c>
      <c r="C14" s="33"/>
      <c r="D14" s="115"/>
      <c r="E14" s="115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47">
        <f t="shared" si="0"/>
        <v>0</v>
      </c>
      <c r="Q14" s="47">
        <f t="shared" si="1"/>
        <v>0</v>
      </c>
    </row>
    <row r="15" spans="2:17" ht="16" thickBot="1" x14ac:dyDescent="0.4">
      <c r="B15" s="32">
        <v>9</v>
      </c>
      <c r="C15" s="33"/>
      <c r="D15" s="115"/>
      <c r="E15" s="115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47">
        <f t="shared" si="0"/>
        <v>0</v>
      </c>
      <c r="Q15" s="47">
        <f t="shared" si="1"/>
        <v>0</v>
      </c>
    </row>
    <row r="16" spans="2:17" ht="16" thickBot="1" x14ac:dyDescent="0.4">
      <c r="B16" s="32">
        <v>10</v>
      </c>
      <c r="C16" s="33"/>
      <c r="D16" s="115"/>
      <c r="E16" s="115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47">
        <f t="shared" si="0"/>
        <v>0</v>
      </c>
      <c r="Q16" s="47">
        <f t="shared" si="1"/>
        <v>0</v>
      </c>
    </row>
    <row r="17" spans="2:17" ht="16" thickBot="1" x14ac:dyDescent="0.4">
      <c r="B17" s="32">
        <v>11</v>
      </c>
      <c r="C17" s="33"/>
      <c r="D17" s="115"/>
      <c r="E17" s="115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47">
        <f t="shared" si="0"/>
        <v>0</v>
      </c>
      <c r="Q17" s="47">
        <f t="shared" si="1"/>
        <v>0</v>
      </c>
    </row>
    <row r="18" spans="2:17" ht="16" thickBot="1" x14ac:dyDescent="0.4">
      <c r="B18" s="32">
        <v>12</v>
      </c>
      <c r="C18" s="33"/>
      <c r="D18" s="115"/>
      <c r="E18" s="115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47">
        <f t="shared" si="0"/>
        <v>0</v>
      </c>
      <c r="Q18" s="47">
        <f t="shared" si="1"/>
        <v>0</v>
      </c>
    </row>
    <row r="19" spans="2:17" ht="16" thickBot="1" x14ac:dyDescent="0.4">
      <c r="B19" s="32">
        <v>13</v>
      </c>
      <c r="C19" s="33"/>
      <c r="D19" s="115"/>
      <c r="E19" s="115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47">
        <f t="shared" si="0"/>
        <v>0</v>
      </c>
      <c r="Q19" s="47">
        <f t="shared" si="1"/>
        <v>0</v>
      </c>
    </row>
    <row r="20" spans="2:17" ht="16" thickBot="1" x14ac:dyDescent="0.4">
      <c r="B20" s="32">
        <v>14</v>
      </c>
      <c r="C20" s="33"/>
      <c r="D20" s="115"/>
      <c r="E20" s="115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47">
        <f t="shared" si="0"/>
        <v>0</v>
      </c>
      <c r="Q20" s="47">
        <f t="shared" si="1"/>
        <v>0</v>
      </c>
    </row>
    <row r="21" spans="2:17" ht="16" thickBot="1" x14ac:dyDescent="0.4">
      <c r="B21" s="32">
        <v>15</v>
      </c>
      <c r="C21" s="33"/>
      <c r="D21" s="115"/>
      <c r="E21" s="115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47">
        <f t="shared" si="0"/>
        <v>0</v>
      </c>
      <c r="Q21" s="47">
        <f t="shared" si="1"/>
        <v>0</v>
      </c>
    </row>
    <row r="22" spans="2:17" ht="16" thickBot="1" x14ac:dyDescent="0.4">
      <c r="B22" s="32">
        <v>16</v>
      </c>
      <c r="C22" s="33"/>
      <c r="D22" s="115"/>
      <c r="E22" s="115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47">
        <f t="shared" si="0"/>
        <v>0</v>
      </c>
      <c r="Q22" s="47">
        <f t="shared" si="1"/>
        <v>0</v>
      </c>
    </row>
    <row r="23" spans="2:17" ht="16" thickBot="1" x14ac:dyDescent="0.4">
      <c r="B23" s="32">
        <v>17</v>
      </c>
      <c r="C23" s="33"/>
      <c r="D23" s="115"/>
      <c r="E23" s="115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47">
        <f t="shared" si="0"/>
        <v>0</v>
      </c>
      <c r="Q23" s="47">
        <f t="shared" si="1"/>
        <v>0</v>
      </c>
    </row>
    <row r="24" spans="2:17" ht="16" thickBot="1" x14ac:dyDescent="0.4">
      <c r="B24" s="32">
        <v>18</v>
      </c>
      <c r="C24" s="33"/>
      <c r="D24" s="115"/>
      <c r="E24" s="115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47">
        <f t="shared" si="0"/>
        <v>0</v>
      </c>
      <c r="Q24" s="47">
        <f t="shared" si="1"/>
        <v>0</v>
      </c>
    </row>
    <row r="25" spans="2:17" ht="16" thickBot="1" x14ac:dyDescent="0.4">
      <c r="B25" s="32">
        <v>19</v>
      </c>
      <c r="C25" s="33"/>
      <c r="D25" s="115"/>
      <c r="E25" s="115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47">
        <f t="shared" si="0"/>
        <v>0</v>
      </c>
      <c r="Q25" s="47">
        <f t="shared" si="1"/>
        <v>0</v>
      </c>
    </row>
    <row r="26" spans="2:17" ht="16" thickBot="1" x14ac:dyDescent="0.4">
      <c r="B26" s="32">
        <v>20</v>
      </c>
      <c r="C26" s="33"/>
      <c r="D26" s="115"/>
      <c r="E26" s="115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47">
        <f t="shared" si="0"/>
        <v>0</v>
      </c>
      <c r="Q26" s="47">
        <f t="shared" si="1"/>
        <v>0</v>
      </c>
    </row>
    <row r="27" spans="2:17" ht="16" thickBot="1" x14ac:dyDescent="0.4">
      <c r="B27" s="32">
        <v>21</v>
      </c>
      <c r="C27" s="33"/>
      <c r="D27" s="115"/>
      <c r="E27" s="115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47">
        <f t="shared" si="0"/>
        <v>0</v>
      </c>
      <c r="Q27" s="47">
        <f t="shared" si="1"/>
        <v>0</v>
      </c>
    </row>
    <row r="28" spans="2:17" ht="16" thickBot="1" x14ac:dyDescent="0.4">
      <c r="B28" s="32">
        <v>22</v>
      </c>
      <c r="C28" s="33"/>
      <c r="D28" s="115"/>
      <c r="E28" s="115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47">
        <f t="shared" si="0"/>
        <v>0</v>
      </c>
      <c r="Q28" s="47">
        <f t="shared" si="1"/>
        <v>0</v>
      </c>
    </row>
    <row r="29" spans="2:17" ht="16" thickBot="1" x14ac:dyDescent="0.4">
      <c r="B29" s="32">
        <v>23</v>
      </c>
      <c r="C29" s="33"/>
      <c r="D29" s="115"/>
      <c r="E29" s="115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47">
        <f t="shared" si="0"/>
        <v>0</v>
      </c>
      <c r="Q29" s="47">
        <f t="shared" si="1"/>
        <v>0</v>
      </c>
    </row>
    <row r="30" spans="2:17" ht="16" thickBot="1" x14ac:dyDescent="0.4">
      <c r="B30" s="32">
        <v>24</v>
      </c>
      <c r="C30" s="33"/>
      <c r="D30" s="115"/>
      <c r="E30" s="115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47">
        <f t="shared" si="0"/>
        <v>0</v>
      </c>
      <c r="Q30" s="47">
        <f t="shared" si="1"/>
        <v>0</v>
      </c>
    </row>
    <row r="31" spans="2:17" ht="16" thickBot="1" x14ac:dyDescent="0.4">
      <c r="B31" s="32"/>
      <c r="C31" s="48" t="s">
        <v>18</v>
      </c>
      <c r="D31" s="49">
        <f>(D7+D8+D9+D10+D11+D12+D13+D14+D15+D16+D17+D18+D19+D20+D21+D22+D23+D24+D25+D26+D27+D28+D29+D30)/COUNTA($C$7:$C$30)</f>
        <v>0</v>
      </c>
      <c r="E31" s="49">
        <f t="shared" ref="E31:O31" si="2">(E7+E8+E9+E10+E11+E12+E13+E14+E15+E16+E17+E18+E19+E20+E21+E22+E23+E24+E25+E26+E27+E28+E29+E30)/COUNTA($C$7:$C$30)</f>
        <v>0</v>
      </c>
      <c r="F31" s="49">
        <f t="shared" si="2"/>
        <v>0</v>
      </c>
      <c r="G31" s="49">
        <f t="shared" si="2"/>
        <v>0</v>
      </c>
      <c r="H31" s="49">
        <f t="shared" si="2"/>
        <v>0</v>
      </c>
      <c r="I31" s="49">
        <f t="shared" si="2"/>
        <v>0</v>
      </c>
      <c r="J31" s="49">
        <f t="shared" si="2"/>
        <v>0</v>
      </c>
      <c r="K31" s="49">
        <f t="shared" si="2"/>
        <v>0</v>
      </c>
      <c r="L31" s="49">
        <f t="shared" si="2"/>
        <v>0</v>
      </c>
      <c r="M31" s="49">
        <f t="shared" si="2"/>
        <v>0</v>
      </c>
      <c r="N31" s="49">
        <f t="shared" si="2"/>
        <v>0</v>
      </c>
      <c r="O31" s="49">
        <f t="shared" si="2"/>
        <v>0</v>
      </c>
      <c r="P31" s="134">
        <f t="shared" si="0"/>
        <v>0</v>
      </c>
      <c r="Q31" s="134">
        <f t="shared" si="1"/>
        <v>0</v>
      </c>
    </row>
    <row r="33" spans="3:7" ht="15.5" x14ac:dyDescent="0.35">
      <c r="C33" s="35" t="s">
        <v>19</v>
      </c>
      <c r="D33" s="42"/>
      <c r="E33" s="42"/>
      <c r="F33" s="42"/>
      <c r="G33" s="42"/>
    </row>
    <row r="34" spans="3:7" ht="30" x14ac:dyDescent="0.35">
      <c r="C34" s="37"/>
      <c r="D34" s="87" t="s">
        <v>20</v>
      </c>
      <c r="E34" s="38" t="s">
        <v>21</v>
      </c>
      <c r="F34" s="38" t="s">
        <v>22</v>
      </c>
      <c r="G34" s="38" t="s">
        <v>23</v>
      </c>
    </row>
    <row r="35" spans="3:7" ht="15.5" x14ac:dyDescent="0.35">
      <c r="C35" s="41" t="s">
        <v>24</v>
      </c>
      <c r="D35" s="50">
        <f>COUNTA($C$7:$C$30)</f>
        <v>3</v>
      </c>
      <c r="E35" s="50">
        <f>COUNTIF(P7:P30,"&gt;=3,8")</f>
        <v>0</v>
      </c>
      <c r="F35" s="50">
        <f>COUNTIFS(P7:P30,"&lt;3,7",P7:P30,"&gt;=2,3")</f>
        <v>0</v>
      </c>
      <c r="G35" s="50">
        <f>COUNTIFS(P7:P30,"&lt;2,2",P7:P30,"&gt;0")</f>
        <v>0</v>
      </c>
    </row>
    <row r="36" spans="3:7" ht="15.5" x14ac:dyDescent="0.35">
      <c r="C36" s="41" t="s">
        <v>25</v>
      </c>
      <c r="D36" s="50">
        <v>100</v>
      </c>
      <c r="E36" s="50">
        <f>E35*D36/D35</f>
        <v>0</v>
      </c>
      <c r="F36" s="51">
        <f>F35*D36/D35</f>
        <v>0</v>
      </c>
      <c r="G36" s="51">
        <f>G35*D36/D35</f>
        <v>0</v>
      </c>
    </row>
    <row r="37" spans="3:7" ht="15.5" x14ac:dyDescent="0.35">
      <c r="C37" s="42"/>
      <c r="D37" s="42"/>
      <c r="E37" s="42"/>
      <c r="F37" s="42"/>
      <c r="G37" s="42"/>
    </row>
    <row r="38" spans="3:7" ht="15.5" x14ac:dyDescent="0.35">
      <c r="C38" s="35" t="s">
        <v>26</v>
      </c>
      <c r="D38" s="42"/>
      <c r="E38" s="42"/>
      <c r="F38" s="42"/>
      <c r="G38" s="42"/>
    </row>
    <row r="39" spans="3:7" ht="30" x14ac:dyDescent="0.35">
      <c r="C39" s="37"/>
      <c r="D39" s="89" t="s">
        <v>20</v>
      </c>
      <c r="E39" s="38" t="s">
        <v>21</v>
      </c>
      <c r="F39" s="38" t="s">
        <v>22</v>
      </c>
      <c r="G39" s="38" t="s">
        <v>23</v>
      </c>
    </row>
    <row r="40" spans="3:7" ht="15.5" x14ac:dyDescent="0.35">
      <c r="C40" s="41" t="s">
        <v>24</v>
      </c>
      <c r="D40" s="50">
        <f>COUNTA(C6:C29)</f>
        <v>3</v>
      </c>
      <c r="E40" s="50">
        <f>COUNTIF(Q7:Q30,"&gt;=3,8")</f>
        <v>0</v>
      </c>
      <c r="F40" s="50">
        <f>COUNTIFS(Q7:Q30,"&lt;3,7",Q7:Q30,"&gt;=2,3")</f>
        <v>0</v>
      </c>
      <c r="G40" s="50">
        <f>COUNTIFS(Q7:Q30,"&lt;2,2",Q7:Q30,"&gt;0")</f>
        <v>0</v>
      </c>
    </row>
    <row r="41" spans="3:7" ht="15.5" x14ac:dyDescent="0.35">
      <c r="C41" s="41" t="s">
        <v>25</v>
      </c>
      <c r="D41" s="50">
        <v>100</v>
      </c>
      <c r="E41" s="51">
        <f>E40*D41/D40</f>
        <v>0</v>
      </c>
      <c r="F41" s="51">
        <f>F40*D41/D40</f>
        <v>0</v>
      </c>
      <c r="G41" s="51">
        <f>G40*D41/D40</f>
        <v>0</v>
      </c>
    </row>
    <row r="71" spans="6:6" x14ac:dyDescent="0.35">
      <c r="F71"/>
    </row>
  </sheetData>
  <sheetProtection algorithmName="SHA-512" hashValue="BXAJUW+WinD9k3YfzXsXnj/RGkMi4IMU+15nTH3HEeHuS7DiPSXXICtwG7YBi7bc+GCTteon3ZSUjUcB7zi+GQ==" saltValue="g3lRV4zRZEM/rCMDAE/pxQ==" spinCount="100000" sheet="1" formatCells="0" formatColumns="0" formatRows="0" insertColumns="0" insertRows="0" insertHyperlinks="0" deleteColumns="0" deleteRows="0" sort="0" autoFilter="0" pivotTables="0"/>
  <mergeCells count="10">
    <mergeCell ref="F4:G5"/>
    <mergeCell ref="H4:I5"/>
    <mergeCell ref="P4:Q5"/>
    <mergeCell ref="N2:O2"/>
    <mergeCell ref="B4:B6"/>
    <mergeCell ref="C4:C6"/>
    <mergeCell ref="D4:E5"/>
    <mergeCell ref="J4:K5"/>
    <mergeCell ref="L4:M5"/>
    <mergeCell ref="N4:O5"/>
  </mergeCells>
  <hyperlinks>
    <hyperlink ref="N2" location="ОГЛАВЛЕНИЕ!A1" display="ОГЛАВЛЕНИЕ" xr:uid="{C06BD861-7B30-42DF-8A61-03CBD37F3806}"/>
  </hyperlinks>
  <pageMargins left="0.7" right="0.7" top="0.75" bottom="0.75" header="0.3" footer="0.3"/>
  <pageSetup paperSize="9" scale="47" fitToHeight="0" orientation="portrait" verticalDpi="0" r:id="rId1"/>
  <headerFooter>
    <oddHeader>&amp;R&amp;"Monotype Corsiva"&amp;12О.В. Яковлева&amp;L&amp;"Monotype Corsiva"&amp;12Диагностика индивидуального развития детей  4-5 лет</oddHeader>
    <oddFooter>&amp;R&amp;"Monotype Corsiva"&amp;12https://vk.com/travel_posobiya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B7B6A-678D-44EC-A516-4016D4B6F335}">
  <sheetPr codeName="Лист16">
    <tabColor theme="5"/>
    <pageSetUpPr fitToPage="1"/>
  </sheetPr>
  <dimension ref="A1:G43"/>
  <sheetViews>
    <sheetView view="pageLayout" zoomScaleNormal="100" workbookViewId="0">
      <selection activeCell="G14" sqref="G14"/>
    </sheetView>
  </sheetViews>
  <sheetFormatPr defaultColWidth="9.1796875" defaultRowHeight="14.5" x14ac:dyDescent="0.35"/>
  <cols>
    <col min="1" max="1" width="16.26953125" style="1" customWidth="1"/>
    <col min="2" max="2" width="15.1796875" style="1" customWidth="1"/>
    <col min="3" max="3" width="20.54296875" style="1" customWidth="1"/>
    <col min="4" max="4" width="15.54296875" style="1" customWidth="1"/>
    <col min="5" max="5" width="19.54296875" style="1" customWidth="1"/>
    <col min="6" max="6" width="18" style="1" customWidth="1"/>
    <col min="7" max="7" width="14.1796875" style="1" customWidth="1"/>
    <col min="8" max="16384" width="9.1796875" style="1"/>
  </cols>
  <sheetData>
    <row r="1" spans="1:7" ht="20.25" customHeight="1" x14ac:dyDescent="0.35">
      <c r="A1" s="311" t="s">
        <v>179</v>
      </c>
      <c r="B1" s="311"/>
      <c r="C1" s="311"/>
      <c r="D1" s="311"/>
      <c r="E1" s="311"/>
      <c r="F1" s="311"/>
      <c r="G1" s="311"/>
    </row>
    <row r="2" spans="1:7" ht="20.25" customHeight="1" x14ac:dyDescent="0.35">
      <c r="A2" s="53"/>
      <c r="B2" s="311" t="s">
        <v>348</v>
      </c>
      <c r="C2" s="311"/>
      <c r="D2" s="311"/>
      <c r="E2" s="311"/>
      <c r="F2" s="311"/>
      <c r="G2" s="53"/>
    </row>
    <row r="3" spans="1:7" ht="17.5" x14ac:dyDescent="0.35">
      <c r="A3" s="53"/>
      <c r="B3" s="53"/>
      <c r="C3" s="53"/>
      <c r="D3" s="53"/>
      <c r="E3" s="53"/>
      <c r="F3" s="53"/>
      <c r="G3" s="53"/>
    </row>
    <row r="4" spans="1:7" ht="101.25" customHeight="1" x14ac:dyDescent="0.35">
      <c r="A4" s="86" t="s">
        <v>283</v>
      </c>
      <c r="B4" s="54" t="s">
        <v>108</v>
      </c>
      <c r="C4" s="54" t="s">
        <v>109</v>
      </c>
      <c r="D4" s="54" t="s">
        <v>343</v>
      </c>
      <c r="E4" s="54" t="s">
        <v>344</v>
      </c>
      <c r="F4" s="54" t="s">
        <v>345</v>
      </c>
      <c r="G4" s="137" t="s">
        <v>57</v>
      </c>
    </row>
    <row r="5" spans="1:7" ht="15" x14ac:dyDescent="0.35">
      <c r="A5" s="138"/>
      <c r="B5" s="57">
        <v>1</v>
      </c>
      <c r="C5" s="57">
        <v>2</v>
      </c>
      <c r="D5" s="57">
        <v>3</v>
      </c>
      <c r="E5" s="57">
        <v>4</v>
      </c>
      <c r="F5" s="57">
        <v>5</v>
      </c>
      <c r="G5" s="139" t="s">
        <v>309</v>
      </c>
    </row>
    <row r="6" spans="1:7" ht="18" x14ac:dyDescent="0.4">
      <c r="A6" s="59" t="s">
        <v>36</v>
      </c>
      <c r="B6" s="130">
        <f>'РР-1'!AH31</f>
        <v>0</v>
      </c>
      <c r="C6" s="130">
        <f>'РР-2'!T30</f>
        <v>0</v>
      </c>
      <c r="D6" s="130">
        <f>'РР-3'!Y30</f>
        <v>0</v>
      </c>
      <c r="E6" s="130">
        <f>'РР-4'!X31</f>
        <v>0</v>
      </c>
      <c r="F6" s="130">
        <f>'РР-5'!P31</f>
        <v>0</v>
      </c>
      <c r="G6" s="140">
        <f>(B6+C6+D6+E6+F6)/5</f>
        <v>0</v>
      </c>
    </row>
    <row r="7" spans="1:7" ht="18" x14ac:dyDescent="0.4">
      <c r="A7" s="59" t="s">
        <v>37</v>
      </c>
      <c r="B7" s="130">
        <f>'РР-1'!AI31</f>
        <v>0</v>
      </c>
      <c r="C7" s="130">
        <f>'РР-2'!U30</f>
        <v>0</v>
      </c>
      <c r="D7" s="130">
        <f>'РР-3'!Z30</f>
        <v>0</v>
      </c>
      <c r="E7" s="130">
        <f>'РР-4'!Y31</f>
        <v>0</v>
      </c>
      <c r="F7" s="130">
        <f>'РР-5'!Q31</f>
        <v>0</v>
      </c>
      <c r="G7" s="140">
        <f>(B7+C7+D7+E7+F7)/5</f>
        <v>0</v>
      </c>
    </row>
    <row r="28" spans="1:7" ht="15.5" x14ac:dyDescent="0.35">
      <c r="A28" s="61" t="s">
        <v>38</v>
      </c>
    </row>
    <row r="29" spans="1:7" ht="15.5" x14ac:dyDescent="0.35">
      <c r="A29" s="312" t="s">
        <v>39</v>
      </c>
      <c r="B29" s="312"/>
      <c r="C29" s="297"/>
      <c r="D29" s="297"/>
      <c r="E29" s="297"/>
      <c r="F29" s="297"/>
      <c r="G29" s="297"/>
    </row>
    <row r="30" spans="1:7" x14ac:dyDescent="0.35">
      <c r="A30" s="108"/>
      <c r="B30" s="108"/>
      <c r="C30" s="294"/>
      <c r="D30" s="294"/>
      <c r="E30" s="294"/>
      <c r="F30" s="294"/>
      <c r="G30" s="294"/>
    </row>
    <row r="31" spans="1:7" x14ac:dyDescent="0.35">
      <c r="A31" s="109"/>
      <c r="B31" s="109"/>
      <c r="C31" s="294"/>
      <c r="D31" s="294"/>
      <c r="E31" s="294"/>
      <c r="F31" s="294"/>
      <c r="G31" s="294"/>
    </row>
    <row r="32" spans="1:7" x14ac:dyDescent="0.35">
      <c r="A32" s="109"/>
      <c r="B32" s="109"/>
      <c r="C32" s="294"/>
      <c r="D32" s="294"/>
      <c r="E32" s="294"/>
      <c r="F32" s="294"/>
      <c r="G32" s="294"/>
    </row>
    <row r="33" spans="1:7" x14ac:dyDescent="0.35">
      <c r="A33" s="109"/>
      <c r="B33" s="109"/>
      <c r="C33" s="294"/>
      <c r="D33" s="294"/>
      <c r="E33" s="294"/>
      <c r="F33" s="294"/>
      <c r="G33" s="294"/>
    </row>
    <row r="34" spans="1:7" x14ac:dyDescent="0.35">
      <c r="A34" s="109"/>
      <c r="B34" s="109"/>
      <c r="C34" s="294"/>
      <c r="D34" s="294"/>
      <c r="E34" s="294"/>
      <c r="F34" s="294"/>
      <c r="G34" s="294"/>
    </row>
    <row r="35" spans="1:7" x14ac:dyDescent="0.35">
      <c r="A35" s="109"/>
      <c r="B35" s="109"/>
      <c r="C35" s="294"/>
      <c r="D35" s="294"/>
      <c r="E35" s="294"/>
      <c r="F35" s="294"/>
      <c r="G35" s="294"/>
    </row>
    <row r="37" spans="1:7" ht="15.5" x14ac:dyDescent="0.35">
      <c r="A37" s="312" t="s">
        <v>40</v>
      </c>
      <c r="B37" s="312"/>
      <c r="C37" s="297"/>
      <c r="D37" s="297"/>
      <c r="E37" s="297"/>
      <c r="F37" s="297"/>
      <c r="G37" s="297"/>
    </row>
    <row r="38" spans="1:7" x14ac:dyDescent="0.35">
      <c r="A38" s="108"/>
      <c r="B38" s="108"/>
      <c r="C38" s="294"/>
      <c r="D38" s="294"/>
      <c r="E38" s="294"/>
      <c r="F38" s="294"/>
      <c r="G38" s="294"/>
    </row>
    <row r="39" spans="1:7" x14ac:dyDescent="0.35">
      <c r="A39" s="109"/>
      <c r="B39" s="109"/>
      <c r="C39" s="294"/>
      <c r="D39" s="294"/>
      <c r="E39" s="294"/>
      <c r="F39" s="294"/>
      <c r="G39" s="294"/>
    </row>
    <row r="40" spans="1:7" x14ac:dyDescent="0.35">
      <c r="A40" s="109"/>
      <c r="B40" s="109"/>
      <c r="C40" s="294"/>
      <c r="D40" s="294"/>
      <c r="E40" s="294"/>
      <c r="F40" s="294"/>
      <c r="G40" s="294"/>
    </row>
    <row r="41" spans="1:7" x14ac:dyDescent="0.35">
      <c r="A41" s="109"/>
      <c r="B41" s="109"/>
      <c r="C41" s="294"/>
      <c r="D41" s="294"/>
      <c r="E41" s="294"/>
      <c r="F41" s="294"/>
      <c r="G41" s="294"/>
    </row>
    <row r="42" spans="1:7" x14ac:dyDescent="0.35">
      <c r="A42" s="109"/>
      <c r="B42" s="109"/>
      <c r="C42" s="294"/>
      <c r="D42" s="294"/>
      <c r="E42" s="294"/>
      <c r="F42" s="294"/>
      <c r="G42" s="294"/>
    </row>
    <row r="43" spans="1:7" x14ac:dyDescent="0.35">
      <c r="A43" s="109"/>
      <c r="B43" s="109"/>
      <c r="C43" s="294"/>
      <c r="D43" s="294"/>
      <c r="E43" s="294"/>
      <c r="F43" s="294"/>
      <c r="G43" s="294"/>
    </row>
  </sheetData>
  <sheetProtection algorithmName="SHA-512" hashValue="VlEuoCwTGCee6aG1Ya7q/Rom8q+2/Wy4wag3lsw7ZGiDTIjfp3xc95dkjhDKK7aPQDwaMW+rbE0hxeMe+V7zMw==" saltValue="9N9rL05VggToDQrguQZFcQ==" spinCount="100000" sheet="1" formatCells="0" formatColumns="0" formatRows="0" insertColumns="0" insertRows="0" insertHyperlinks="0" deleteColumns="0" deleteRows="0" sort="0" autoFilter="0" pivotTables="0"/>
  <mergeCells count="18">
    <mergeCell ref="C38:G38"/>
    <mergeCell ref="A1:G1"/>
    <mergeCell ref="A29:B29"/>
    <mergeCell ref="C29:G29"/>
    <mergeCell ref="C30:G30"/>
    <mergeCell ref="C31:G31"/>
    <mergeCell ref="C32:G32"/>
    <mergeCell ref="B2:F2"/>
    <mergeCell ref="C33:G33"/>
    <mergeCell ref="C34:G34"/>
    <mergeCell ref="C35:G35"/>
    <mergeCell ref="A37:B37"/>
    <mergeCell ref="C37:G37"/>
    <mergeCell ref="C39:G39"/>
    <mergeCell ref="C40:G40"/>
    <mergeCell ref="C41:G41"/>
    <mergeCell ref="C42:G42"/>
    <mergeCell ref="C43:G43"/>
  </mergeCells>
  <hyperlinks>
    <hyperlink ref="A4" location="ОГЛАВЛЕНИЕ!A1" display="ОГЛАВЛЕНИЕ" xr:uid="{F212B6CA-064F-411D-BE4A-F773445BC255}"/>
  </hyperlinks>
  <pageMargins left="0.7" right="0.7" top="0.75" bottom="0.75" header="0.3" footer="0.3"/>
  <pageSetup paperSize="9" scale="73" orientation="portrait" verticalDpi="0" r:id="rId1"/>
  <headerFooter>
    <oddHeader>&amp;R&amp;"Monotype Corsiva"&amp;12О.В. Яковлева&amp;L&amp;"Monotype Corsiva"&amp;12Диагностика индивидуального развития детей  4-5 лет</oddHeader>
    <oddFooter>&amp;R&amp;"Monotype Corsiva"&amp;12https://vk.com/travel_posobiya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4894B-17B6-4A81-8EF8-82D96D185098}">
  <sheetPr codeName="Лист17">
    <tabColor rgb="FFFFFF00"/>
    <pageSetUpPr fitToPage="1"/>
  </sheetPr>
  <dimension ref="A1:AD43"/>
  <sheetViews>
    <sheetView view="pageLayout" zoomScale="70" zoomScaleNormal="100" zoomScalePageLayoutView="70" workbookViewId="0">
      <selection activeCell="R37" sqref="R37"/>
    </sheetView>
  </sheetViews>
  <sheetFormatPr defaultColWidth="9.1796875" defaultRowHeight="14.5" x14ac:dyDescent="0.35"/>
  <cols>
    <col min="1" max="1" width="9.1796875" style="1"/>
    <col min="2" max="2" width="27.26953125" style="1" customWidth="1"/>
    <col min="3" max="16384" width="9.1796875" style="1"/>
  </cols>
  <sheetData>
    <row r="1" spans="1:30" ht="17.5" x14ac:dyDescent="0.35">
      <c r="A1" s="302" t="s">
        <v>110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2"/>
      <c r="AB1" s="302"/>
      <c r="AC1" s="302"/>
      <c r="AD1" s="302"/>
    </row>
    <row r="2" spans="1:30" ht="17.5" x14ac:dyDescent="0.35">
      <c r="A2" s="27" t="s">
        <v>111</v>
      </c>
      <c r="V2" s="250" t="s">
        <v>283</v>
      </c>
      <c r="W2" s="250"/>
    </row>
    <row r="3" spans="1:30" ht="18.5" thickBot="1" x14ac:dyDescent="0.4">
      <c r="A3" s="28"/>
    </row>
    <row r="4" spans="1:30" ht="32.25" customHeight="1" thickBot="1" x14ac:dyDescent="0.4">
      <c r="A4" s="303" t="s">
        <v>10</v>
      </c>
      <c r="B4" s="256" t="s">
        <v>11</v>
      </c>
      <c r="C4" s="256" t="s">
        <v>112</v>
      </c>
      <c r="D4" s="266"/>
      <c r="E4" s="327" t="s">
        <v>113</v>
      </c>
      <c r="F4" s="328"/>
      <c r="G4" s="328"/>
      <c r="H4" s="328"/>
      <c r="I4" s="328"/>
      <c r="J4" s="329"/>
      <c r="K4" s="330" t="s">
        <v>114</v>
      </c>
      <c r="L4" s="331"/>
      <c r="M4" s="331"/>
      <c r="N4" s="331"/>
      <c r="O4" s="331"/>
      <c r="P4" s="331"/>
      <c r="Q4" s="331"/>
      <c r="R4" s="331"/>
      <c r="S4" s="331"/>
      <c r="T4" s="331"/>
      <c r="U4" s="331"/>
      <c r="V4" s="331"/>
      <c r="W4" s="331"/>
      <c r="X4" s="331"/>
      <c r="Y4" s="331"/>
      <c r="Z4" s="332"/>
      <c r="AA4" s="279" t="s">
        <v>115</v>
      </c>
      <c r="AB4" s="280"/>
      <c r="AC4" s="336" t="s">
        <v>12</v>
      </c>
      <c r="AD4" s="337"/>
    </row>
    <row r="5" spans="1:30" ht="35.25" customHeight="1" thickBot="1" x14ac:dyDescent="0.4">
      <c r="A5" s="304"/>
      <c r="B5" s="319"/>
      <c r="C5" s="319"/>
      <c r="D5" s="326"/>
      <c r="E5" s="335" t="s">
        <v>116</v>
      </c>
      <c r="F5" s="321"/>
      <c r="G5" s="335" t="s">
        <v>117</v>
      </c>
      <c r="H5" s="322"/>
      <c r="I5" s="321" t="s">
        <v>118</v>
      </c>
      <c r="J5" s="322"/>
      <c r="K5" s="325" t="s">
        <v>119</v>
      </c>
      <c r="L5" s="323"/>
      <c r="M5" s="323"/>
      <c r="N5" s="323"/>
      <c r="O5" s="323"/>
      <c r="P5" s="324"/>
      <c r="Q5" s="342" t="s">
        <v>120</v>
      </c>
      <c r="R5" s="342"/>
      <c r="S5" s="342"/>
      <c r="T5" s="342"/>
      <c r="U5" s="335" t="s">
        <v>121</v>
      </c>
      <c r="V5" s="322"/>
      <c r="W5" s="321" t="s">
        <v>122</v>
      </c>
      <c r="X5" s="322"/>
      <c r="Y5" s="321" t="s">
        <v>123</v>
      </c>
      <c r="Z5" s="322"/>
      <c r="AA5" s="333"/>
      <c r="AB5" s="334"/>
      <c r="AC5" s="338"/>
      <c r="AD5" s="339"/>
    </row>
    <row r="6" spans="1:30" ht="64.5" customHeight="1" thickBot="1" x14ac:dyDescent="0.4">
      <c r="A6" s="304"/>
      <c r="B6" s="319"/>
      <c r="C6" s="271"/>
      <c r="D6" s="316"/>
      <c r="E6" s="325"/>
      <c r="F6" s="323"/>
      <c r="G6" s="325"/>
      <c r="H6" s="324"/>
      <c r="I6" s="323"/>
      <c r="J6" s="324"/>
      <c r="K6" s="323" t="s">
        <v>124</v>
      </c>
      <c r="L6" s="323"/>
      <c r="M6" s="325" t="s">
        <v>125</v>
      </c>
      <c r="N6" s="324"/>
      <c r="O6" s="323" t="s">
        <v>126</v>
      </c>
      <c r="P6" s="323"/>
      <c r="Q6" s="325" t="s">
        <v>127</v>
      </c>
      <c r="R6" s="324"/>
      <c r="S6" s="323" t="s">
        <v>128</v>
      </c>
      <c r="T6" s="323"/>
      <c r="U6" s="325"/>
      <c r="V6" s="324"/>
      <c r="W6" s="323"/>
      <c r="X6" s="324"/>
      <c r="Y6" s="323"/>
      <c r="Z6" s="324"/>
      <c r="AA6" s="281"/>
      <c r="AB6" s="282"/>
      <c r="AC6" s="340"/>
      <c r="AD6" s="341"/>
    </row>
    <row r="7" spans="1:30" ht="16" thickBot="1" x14ac:dyDescent="0.4">
      <c r="A7" s="305"/>
      <c r="B7" s="305"/>
      <c r="C7" s="30" t="s">
        <v>13</v>
      </c>
      <c r="D7" s="30" t="s">
        <v>14</v>
      </c>
      <c r="E7" s="30" t="s">
        <v>13</v>
      </c>
      <c r="F7" s="30" t="s">
        <v>14</v>
      </c>
      <c r="G7" s="30" t="s">
        <v>13</v>
      </c>
      <c r="H7" s="30" t="s">
        <v>14</v>
      </c>
      <c r="I7" s="30" t="s">
        <v>13</v>
      </c>
      <c r="J7" s="30" t="s">
        <v>14</v>
      </c>
      <c r="K7" s="30" t="s">
        <v>13</v>
      </c>
      <c r="L7" s="30" t="s">
        <v>14</v>
      </c>
      <c r="M7" s="30" t="s">
        <v>13</v>
      </c>
      <c r="N7" s="30" t="s">
        <v>14</v>
      </c>
      <c r="O7" s="30" t="s">
        <v>13</v>
      </c>
      <c r="P7" s="30" t="s">
        <v>14</v>
      </c>
      <c r="Q7" s="30" t="s">
        <v>13</v>
      </c>
      <c r="R7" s="30" t="s">
        <v>14</v>
      </c>
      <c r="S7" s="30" t="s">
        <v>13</v>
      </c>
      <c r="T7" s="30" t="s">
        <v>14</v>
      </c>
      <c r="U7" s="30" t="s">
        <v>13</v>
      </c>
      <c r="V7" s="30" t="s">
        <v>14</v>
      </c>
      <c r="W7" s="30" t="s">
        <v>13</v>
      </c>
      <c r="X7" s="30" t="s">
        <v>14</v>
      </c>
      <c r="Y7" s="30" t="s">
        <v>13</v>
      </c>
      <c r="Z7" s="30" t="s">
        <v>14</v>
      </c>
      <c r="AA7" s="30" t="s">
        <v>13</v>
      </c>
      <c r="AB7" s="30" t="s">
        <v>14</v>
      </c>
      <c r="AC7" s="31" t="s">
        <v>13</v>
      </c>
      <c r="AD7" s="31" t="s">
        <v>14</v>
      </c>
    </row>
    <row r="8" spans="1:30" ht="18.5" thickBot="1" x14ac:dyDescent="0.4">
      <c r="A8" s="32">
        <v>1</v>
      </c>
      <c r="B8" s="33" t="s">
        <v>15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98">
        <f>(C8+E8+G8+I8+K8+M8+O8+Q8+S8+U8+W8+Y8+AA8)/13</f>
        <v>0</v>
      </c>
      <c r="AD8" s="98">
        <f>(D8+F8+H8+J8+L8+N8+P8+R8+T8+V8+X8+Z8+AB8)/13</f>
        <v>0</v>
      </c>
    </row>
    <row r="9" spans="1:30" ht="18.5" thickBot="1" x14ac:dyDescent="0.4">
      <c r="A9" s="32">
        <v>2</v>
      </c>
      <c r="B9" s="33" t="s">
        <v>16</v>
      </c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98">
        <f t="shared" ref="AC9:AD32" si="0">(C9+E9+G9+I9+K9+M9+O9+Q9+S9+U9+W9+Y9+AA9)/13</f>
        <v>0</v>
      </c>
      <c r="AD9" s="98">
        <f t="shared" si="0"/>
        <v>0</v>
      </c>
    </row>
    <row r="10" spans="1:30" ht="17.25" customHeight="1" thickBot="1" x14ac:dyDescent="0.4">
      <c r="A10" s="32">
        <v>3</v>
      </c>
      <c r="B10" s="33" t="s">
        <v>17</v>
      </c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98">
        <f t="shared" si="0"/>
        <v>0</v>
      </c>
      <c r="AD10" s="98">
        <f t="shared" si="0"/>
        <v>0</v>
      </c>
    </row>
    <row r="11" spans="1:30" ht="18.5" thickBot="1" x14ac:dyDescent="0.4">
      <c r="A11" s="32">
        <v>4</v>
      </c>
      <c r="B11" s="33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98">
        <f t="shared" si="0"/>
        <v>0</v>
      </c>
      <c r="AD11" s="98">
        <f t="shared" si="0"/>
        <v>0</v>
      </c>
    </row>
    <row r="12" spans="1:30" ht="18.5" thickBot="1" x14ac:dyDescent="0.4">
      <c r="A12" s="32">
        <v>5</v>
      </c>
      <c r="B12" s="33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98">
        <f t="shared" si="0"/>
        <v>0</v>
      </c>
      <c r="AD12" s="98">
        <f t="shared" si="0"/>
        <v>0</v>
      </c>
    </row>
    <row r="13" spans="1:30" ht="18.5" thickBot="1" x14ac:dyDescent="0.4">
      <c r="A13" s="32">
        <v>6</v>
      </c>
      <c r="B13" s="33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98">
        <f t="shared" si="0"/>
        <v>0</v>
      </c>
      <c r="AD13" s="98">
        <f t="shared" si="0"/>
        <v>0</v>
      </c>
    </row>
    <row r="14" spans="1:30" ht="18.5" thickBot="1" x14ac:dyDescent="0.4">
      <c r="A14" s="32">
        <v>7</v>
      </c>
      <c r="B14" s="33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98">
        <f t="shared" si="0"/>
        <v>0</v>
      </c>
      <c r="AD14" s="98">
        <f t="shared" si="0"/>
        <v>0</v>
      </c>
    </row>
    <row r="15" spans="1:30" ht="18.5" thickBot="1" x14ac:dyDescent="0.4">
      <c r="A15" s="32">
        <v>8</v>
      </c>
      <c r="B15" s="33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98">
        <f t="shared" si="0"/>
        <v>0</v>
      </c>
      <c r="AD15" s="98">
        <f t="shared" si="0"/>
        <v>0</v>
      </c>
    </row>
    <row r="16" spans="1:30" ht="18.5" thickBot="1" x14ac:dyDescent="0.4">
      <c r="A16" s="32">
        <v>9</v>
      </c>
      <c r="B16" s="33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98">
        <f t="shared" si="0"/>
        <v>0</v>
      </c>
      <c r="AD16" s="98">
        <f t="shared" si="0"/>
        <v>0</v>
      </c>
    </row>
    <row r="17" spans="1:30" ht="18.5" thickBot="1" x14ac:dyDescent="0.4">
      <c r="A17" s="32">
        <v>10</v>
      </c>
      <c r="B17" s="33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98">
        <f t="shared" si="0"/>
        <v>0</v>
      </c>
      <c r="AD17" s="98">
        <f t="shared" si="0"/>
        <v>0</v>
      </c>
    </row>
    <row r="18" spans="1:30" ht="18.5" thickBot="1" x14ac:dyDescent="0.4">
      <c r="A18" s="32">
        <v>11</v>
      </c>
      <c r="B18" s="33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98">
        <f t="shared" si="0"/>
        <v>0</v>
      </c>
      <c r="AD18" s="98">
        <f t="shared" si="0"/>
        <v>0</v>
      </c>
    </row>
    <row r="19" spans="1:30" ht="18.5" thickBot="1" x14ac:dyDescent="0.4">
      <c r="A19" s="32">
        <v>12</v>
      </c>
      <c r="B19" s="33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98">
        <f t="shared" si="0"/>
        <v>0</v>
      </c>
      <c r="AD19" s="98">
        <f t="shared" si="0"/>
        <v>0</v>
      </c>
    </row>
    <row r="20" spans="1:30" ht="18.5" thickBot="1" x14ac:dyDescent="0.4">
      <c r="A20" s="32">
        <v>13</v>
      </c>
      <c r="B20" s="33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98">
        <f t="shared" si="0"/>
        <v>0</v>
      </c>
      <c r="AD20" s="98">
        <f t="shared" si="0"/>
        <v>0</v>
      </c>
    </row>
    <row r="21" spans="1:30" ht="18.5" thickBot="1" x14ac:dyDescent="0.4">
      <c r="A21" s="32">
        <v>14</v>
      </c>
      <c r="B21" s="33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98">
        <f t="shared" si="0"/>
        <v>0</v>
      </c>
      <c r="AD21" s="98">
        <f t="shared" si="0"/>
        <v>0</v>
      </c>
    </row>
    <row r="22" spans="1:30" ht="18.5" thickBot="1" x14ac:dyDescent="0.4">
      <c r="A22" s="32">
        <v>15</v>
      </c>
      <c r="B22" s="33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98">
        <f t="shared" si="0"/>
        <v>0</v>
      </c>
      <c r="AD22" s="98">
        <f t="shared" si="0"/>
        <v>0</v>
      </c>
    </row>
    <row r="23" spans="1:30" ht="18.5" thickBot="1" x14ac:dyDescent="0.4">
      <c r="A23" s="32">
        <v>16</v>
      </c>
      <c r="B23" s="33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98">
        <f t="shared" si="0"/>
        <v>0</v>
      </c>
      <c r="AD23" s="98">
        <f t="shared" si="0"/>
        <v>0</v>
      </c>
    </row>
    <row r="24" spans="1:30" ht="18.5" thickBot="1" x14ac:dyDescent="0.4">
      <c r="A24" s="32">
        <v>17</v>
      </c>
      <c r="B24" s="33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98">
        <f t="shared" si="0"/>
        <v>0</v>
      </c>
      <c r="AD24" s="98">
        <f t="shared" si="0"/>
        <v>0</v>
      </c>
    </row>
    <row r="25" spans="1:30" ht="18.5" thickBot="1" x14ac:dyDescent="0.4">
      <c r="A25" s="32">
        <v>18</v>
      </c>
      <c r="B25" s="33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98">
        <f t="shared" si="0"/>
        <v>0</v>
      </c>
      <c r="AD25" s="98">
        <f t="shared" si="0"/>
        <v>0</v>
      </c>
    </row>
    <row r="26" spans="1:30" ht="18.5" thickBot="1" x14ac:dyDescent="0.4">
      <c r="A26" s="32">
        <v>19</v>
      </c>
      <c r="B26" s="33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98">
        <f t="shared" si="0"/>
        <v>0</v>
      </c>
      <c r="AD26" s="98">
        <f t="shared" si="0"/>
        <v>0</v>
      </c>
    </row>
    <row r="27" spans="1:30" ht="18.5" thickBot="1" x14ac:dyDescent="0.4">
      <c r="A27" s="32">
        <v>20</v>
      </c>
      <c r="B27" s="33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98">
        <f t="shared" si="0"/>
        <v>0</v>
      </c>
      <c r="AD27" s="98">
        <f t="shared" si="0"/>
        <v>0</v>
      </c>
    </row>
    <row r="28" spans="1:30" ht="18.5" thickBot="1" x14ac:dyDescent="0.4">
      <c r="A28" s="32">
        <v>21</v>
      </c>
      <c r="B28" s="33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98">
        <f t="shared" si="0"/>
        <v>0</v>
      </c>
      <c r="AD28" s="98">
        <f t="shared" si="0"/>
        <v>0</v>
      </c>
    </row>
    <row r="29" spans="1:30" ht="18.5" thickBot="1" x14ac:dyDescent="0.4">
      <c r="A29" s="32">
        <v>22</v>
      </c>
      <c r="B29" s="33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98">
        <f t="shared" si="0"/>
        <v>0</v>
      </c>
      <c r="AD29" s="98">
        <f t="shared" si="0"/>
        <v>0</v>
      </c>
    </row>
    <row r="30" spans="1:30" ht="18.5" thickBot="1" x14ac:dyDescent="0.4">
      <c r="A30" s="32">
        <v>23</v>
      </c>
      <c r="B30" s="33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98">
        <f t="shared" si="0"/>
        <v>0</v>
      </c>
      <c r="AD30" s="98">
        <f t="shared" si="0"/>
        <v>0</v>
      </c>
    </row>
    <row r="31" spans="1:30" ht="18.5" thickBot="1" x14ac:dyDescent="0.4">
      <c r="A31" s="32">
        <v>24</v>
      </c>
      <c r="B31" s="33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98">
        <f t="shared" si="0"/>
        <v>0</v>
      </c>
      <c r="AD31" s="98">
        <f t="shared" si="0"/>
        <v>0</v>
      </c>
    </row>
    <row r="32" spans="1:30" ht="18.5" thickBot="1" x14ac:dyDescent="0.4">
      <c r="A32" s="32"/>
      <c r="B32" s="34" t="s">
        <v>18</v>
      </c>
      <c r="C32" s="93">
        <f>(C8+C9+C10+C11+C12+C13+C14+C15+C16+C17+C18+C19+C20+C21+C22+C23+C24+C25+C26+C27+C28+C29+C30+C31)/COUNTA($B$8:$B$31)</f>
        <v>0</v>
      </c>
      <c r="D32" s="93">
        <f t="shared" ref="D32:AB32" si="1">(D8+D9+D10+D11+D12+D13+D14+D15+D16+D17+D18+D19+D20+D21+D22+D23+D24+D25+D26+D27+D28+D29+D30+D31)/COUNTA($B$8:$B$31)</f>
        <v>0</v>
      </c>
      <c r="E32" s="93">
        <f t="shared" si="1"/>
        <v>0</v>
      </c>
      <c r="F32" s="93">
        <f t="shared" si="1"/>
        <v>0</v>
      </c>
      <c r="G32" s="93">
        <f t="shared" si="1"/>
        <v>0</v>
      </c>
      <c r="H32" s="93">
        <f t="shared" si="1"/>
        <v>0</v>
      </c>
      <c r="I32" s="93">
        <f t="shared" si="1"/>
        <v>0</v>
      </c>
      <c r="J32" s="93">
        <f t="shared" si="1"/>
        <v>0</v>
      </c>
      <c r="K32" s="93">
        <f t="shared" si="1"/>
        <v>0</v>
      </c>
      <c r="L32" s="93">
        <f t="shared" si="1"/>
        <v>0</v>
      </c>
      <c r="M32" s="93">
        <f t="shared" si="1"/>
        <v>0</v>
      </c>
      <c r="N32" s="93">
        <f t="shared" si="1"/>
        <v>0</v>
      </c>
      <c r="O32" s="93">
        <f t="shared" si="1"/>
        <v>0</v>
      </c>
      <c r="P32" s="93">
        <f t="shared" si="1"/>
        <v>0</v>
      </c>
      <c r="Q32" s="93">
        <f t="shared" si="1"/>
        <v>0</v>
      </c>
      <c r="R32" s="93">
        <f t="shared" si="1"/>
        <v>0</v>
      </c>
      <c r="S32" s="93">
        <f t="shared" si="1"/>
        <v>0</v>
      </c>
      <c r="T32" s="93">
        <f t="shared" si="1"/>
        <v>0</v>
      </c>
      <c r="U32" s="93">
        <f t="shared" si="1"/>
        <v>0</v>
      </c>
      <c r="V32" s="93">
        <f t="shared" si="1"/>
        <v>0</v>
      </c>
      <c r="W32" s="93">
        <f t="shared" si="1"/>
        <v>0</v>
      </c>
      <c r="X32" s="93">
        <f t="shared" si="1"/>
        <v>0</v>
      </c>
      <c r="Y32" s="93">
        <f t="shared" si="1"/>
        <v>0</v>
      </c>
      <c r="Z32" s="93">
        <f t="shared" si="1"/>
        <v>0</v>
      </c>
      <c r="AA32" s="93">
        <f t="shared" si="1"/>
        <v>0</v>
      </c>
      <c r="AB32" s="93">
        <f t="shared" si="1"/>
        <v>0</v>
      </c>
      <c r="AC32" s="142">
        <f t="shared" si="0"/>
        <v>0</v>
      </c>
      <c r="AD32" s="142">
        <f t="shared" si="0"/>
        <v>0</v>
      </c>
    </row>
    <row r="35" spans="2:6" ht="15.5" x14ac:dyDescent="0.35">
      <c r="B35" s="35" t="s">
        <v>19</v>
      </c>
      <c r="C35" s="42"/>
      <c r="D35" s="42"/>
      <c r="E35" s="42"/>
      <c r="F35" s="42"/>
    </row>
    <row r="36" spans="2:6" ht="30" x14ac:dyDescent="0.35">
      <c r="B36" s="37"/>
      <c r="C36" s="87" t="s">
        <v>20</v>
      </c>
      <c r="D36" s="38" t="s">
        <v>21</v>
      </c>
      <c r="E36" s="38" t="s">
        <v>22</v>
      </c>
      <c r="F36" s="38" t="s">
        <v>23</v>
      </c>
    </row>
    <row r="37" spans="2:6" ht="15.5" x14ac:dyDescent="0.35">
      <c r="B37" s="41" t="s">
        <v>24</v>
      </c>
      <c r="C37" s="50">
        <f>COUNTA($B$8:$B$31)</f>
        <v>3</v>
      </c>
      <c r="D37" s="50">
        <f>COUNTIF(AC8:AC31,"&gt;=3,8")</f>
        <v>0</v>
      </c>
      <c r="E37" s="50">
        <f>COUNTIFS(AC8:AC31,"&lt;3,7",AC8:AC31,"&gt;=2,3")</f>
        <v>0</v>
      </c>
      <c r="F37" s="50">
        <f>COUNTIFS(AC8:AC31,"&lt;2,2",AC8:AC31,"&gt;0")</f>
        <v>0</v>
      </c>
    </row>
    <row r="38" spans="2:6" ht="15.5" x14ac:dyDescent="0.35">
      <c r="B38" s="41" t="s">
        <v>25</v>
      </c>
      <c r="C38" s="50">
        <v>100</v>
      </c>
      <c r="D38" s="141">
        <f>D37*C38/C37</f>
        <v>0</v>
      </c>
      <c r="E38" s="141">
        <f>E37*C38/C37</f>
        <v>0</v>
      </c>
      <c r="F38" s="141">
        <f>F37*C38/C37</f>
        <v>0</v>
      </c>
    </row>
    <row r="39" spans="2:6" ht="15.5" x14ac:dyDescent="0.35">
      <c r="B39" s="42"/>
      <c r="C39" s="42"/>
      <c r="D39" s="42"/>
      <c r="E39" s="42"/>
      <c r="F39" s="42"/>
    </row>
    <row r="40" spans="2:6" ht="15.5" x14ac:dyDescent="0.35">
      <c r="B40" s="35" t="s">
        <v>26</v>
      </c>
      <c r="C40" s="42"/>
      <c r="D40" s="42"/>
      <c r="E40" s="42"/>
      <c r="F40" s="42"/>
    </row>
    <row r="41" spans="2:6" ht="30" x14ac:dyDescent="0.35">
      <c r="B41" s="37"/>
      <c r="C41" s="89" t="s">
        <v>20</v>
      </c>
      <c r="D41" s="38" t="s">
        <v>21</v>
      </c>
      <c r="E41" s="38" t="s">
        <v>22</v>
      </c>
      <c r="F41" s="38" t="s">
        <v>23</v>
      </c>
    </row>
    <row r="42" spans="2:6" ht="15.5" x14ac:dyDescent="0.35">
      <c r="B42" s="41" t="s">
        <v>24</v>
      </c>
      <c r="C42" s="50">
        <f>COUNTA(B8:B31)</f>
        <v>3</v>
      </c>
      <c r="D42" s="50">
        <f>COUNTIF(AD8:AD31,"&gt;=3,8")</f>
        <v>0</v>
      </c>
      <c r="E42" s="50">
        <f>COUNTIFS(AD8:AD31,"&lt;3,7",AD8:AD31,"&gt;=2,3")</f>
        <v>0</v>
      </c>
      <c r="F42" s="50">
        <f>COUNTIFS(AD8:AD31,"&lt;2,2",AD8:AD31,"&gt;0")</f>
        <v>0</v>
      </c>
    </row>
    <row r="43" spans="2:6" ht="15.5" x14ac:dyDescent="0.35">
      <c r="B43" s="41" t="s">
        <v>25</v>
      </c>
      <c r="C43" s="50">
        <v>100</v>
      </c>
      <c r="D43" s="141">
        <f>D42*C43/C42</f>
        <v>0</v>
      </c>
      <c r="E43" s="141">
        <f>E42*C43/C42</f>
        <v>0</v>
      </c>
      <c r="F43" s="141">
        <f>F42*C43/C42</f>
        <v>0</v>
      </c>
    </row>
  </sheetData>
  <sheetProtection algorithmName="SHA-512" hashValue="RmsP6qOB3i4jeWmOE0FwiGrtW0VmYLprpTH65eo2qrsKpL96+mqbWVbxhKtOAhMI9zu1EArhPSxciS8FqQvCoA==" saltValue="k6bye/+0KNbLwoV6c9YLTg==" spinCount="100000" sheet="1" formatCells="0" formatColumns="0" formatRows="0" insertColumns="0" insertRows="0" insertHyperlinks="0" deleteColumns="0" deleteRows="0" sort="0" autoFilter="0" pivotTables="0"/>
  <mergeCells count="22">
    <mergeCell ref="A1:AD1"/>
    <mergeCell ref="A4:A7"/>
    <mergeCell ref="B4:B7"/>
    <mergeCell ref="C4:D6"/>
    <mergeCell ref="E4:J4"/>
    <mergeCell ref="K4:Z4"/>
    <mergeCell ref="AA4:AB6"/>
    <mergeCell ref="E5:F6"/>
    <mergeCell ref="G5:H6"/>
    <mergeCell ref="S6:T6"/>
    <mergeCell ref="V2:W2"/>
    <mergeCell ref="AC4:AD6"/>
    <mergeCell ref="I5:J6"/>
    <mergeCell ref="K5:P5"/>
    <mergeCell ref="Q5:T5"/>
    <mergeCell ref="U5:V6"/>
    <mergeCell ref="W5:X6"/>
    <mergeCell ref="Y5:Z6"/>
    <mergeCell ref="K6:L6"/>
    <mergeCell ref="M6:N6"/>
    <mergeCell ref="O6:P6"/>
    <mergeCell ref="Q6:R6"/>
  </mergeCells>
  <hyperlinks>
    <hyperlink ref="V2" location="ОГЛАВЛЕНИЕ!A1" display="ОГЛАВЛЕНИЕ" xr:uid="{F841F103-876D-4527-97A3-2EE4A6326FE5}"/>
  </hyperlinks>
  <pageMargins left="0.7" right="0.7" top="0.75" bottom="0.75" header="0.3" footer="0.3"/>
  <pageSetup paperSize="9" scale="44" orientation="landscape" verticalDpi="0" r:id="rId1"/>
  <headerFooter>
    <oddHeader>&amp;R&amp;"Monotype Corsiva"&amp;12О.В. Яковлева&amp;L&amp;"Monotype Corsiva"&amp;12Диагностика индивидуального развития детей  4-5 лет</oddHeader>
    <oddFooter>&amp;R&amp;"Monotype Corsiva"&amp;12https://vk.com/travel_posobiya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A6311-B349-4C43-A7A1-5DF05D991418}">
  <sheetPr codeName="Лист18">
    <tabColor rgb="FFFFFF00"/>
    <pageSetUpPr fitToPage="1"/>
  </sheetPr>
  <dimension ref="A1:AE58"/>
  <sheetViews>
    <sheetView view="pageLayout" zoomScale="40" zoomScaleNormal="55" zoomScalePageLayoutView="40" workbookViewId="0">
      <selection activeCell="R37" sqref="R37"/>
    </sheetView>
  </sheetViews>
  <sheetFormatPr defaultRowHeight="14.5" x14ac:dyDescent="0.35"/>
  <cols>
    <col min="3" max="3" width="27.1796875" customWidth="1"/>
    <col min="6" max="6" width="10.54296875" customWidth="1"/>
    <col min="7" max="7" width="10.26953125" customWidth="1"/>
    <col min="12" max="12" width="10.453125" customWidth="1"/>
    <col min="16" max="16" width="10.26953125" customWidth="1"/>
    <col min="17" max="17" width="9.7265625" customWidth="1"/>
    <col min="18" max="18" width="11.54296875" customWidth="1"/>
    <col min="19" max="19" width="11.7265625" customWidth="1"/>
    <col min="26" max="26" width="11.26953125" customWidth="1"/>
    <col min="27" max="27" width="11" customWidth="1"/>
  </cols>
  <sheetData>
    <row r="1" spans="1:31" ht="17.5" x14ac:dyDescent="0.35">
      <c r="A1" s="1"/>
      <c r="B1" s="67" t="s">
        <v>346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50" t="s">
        <v>283</v>
      </c>
      <c r="V1" s="250"/>
      <c r="W1" s="1"/>
      <c r="X1" s="1"/>
      <c r="Y1" s="1"/>
      <c r="Z1" s="1"/>
      <c r="AA1" s="1"/>
      <c r="AB1" s="1"/>
      <c r="AC1" s="1"/>
      <c r="AD1" s="1"/>
      <c r="AE1" s="1"/>
    </row>
    <row r="2" spans="1:31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48" customHeight="1" thickBot="1" x14ac:dyDescent="0.4">
      <c r="A3" s="1"/>
      <c r="B3" s="303" t="s">
        <v>10</v>
      </c>
      <c r="C3" s="303" t="s">
        <v>11</v>
      </c>
      <c r="D3" s="275" t="s">
        <v>129</v>
      </c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5" t="s">
        <v>130</v>
      </c>
      <c r="S3" s="277"/>
      <c r="T3" s="276" t="s">
        <v>131</v>
      </c>
      <c r="U3" s="276"/>
      <c r="V3" s="276"/>
      <c r="W3" s="276"/>
      <c r="X3" s="276"/>
      <c r="Y3" s="276"/>
      <c r="Z3" s="275" t="s">
        <v>132</v>
      </c>
      <c r="AA3" s="276"/>
      <c r="AB3" s="276"/>
      <c r="AC3" s="276"/>
      <c r="AD3" s="343" t="s">
        <v>12</v>
      </c>
      <c r="AE3" s="344"/>
    </row>
    <row r="4" spans="1:31" ht="127.5" customHeight="1" thickBot="1" x14ac:dyDescent="0.4">
      <c r="A4" s="1"/>
      <c r="B4" s="304"/>
      <c r="C4" s="304"/>
      <c r="D4" s="271" t="s">
        <v>134</v>
      </c>
      <c r="E4" s="272"/>
      <c r="F4" s="307" t="s">
        <v>135</v>
      </c>
      <c r="G4" s="282"/>
      <c r="H4" s="307" t="s">
        <v>136</v>
      </c>
      <c r="I4" s="282"/>
      <c r="J4" s="307" t="s">
        <v>137</v>
      </c>
      <c r="K4" s="282"/>
      <c r="L4" s="281" t="s">
        <v>138</v>
      </c>
      <c r="M4" s="281"/>
      <c r="N4" s="307" t="s">
        <v>139</v>
      </c>
      <c r="O4" s="282"/>
      <c r="P4" s="281" t="s">
        <v>140</v>
      </c>
      <c r="Q4" s="281"/>
      <c r="R4" s="307" t="s">
        <v>141</v>
      </c>
      <c r="S4" s="282"/>
      <c r="T4" s="281" t="s">
        <v>142</v>
      </c>
      <c r="U4" s="281"/>
      <c r="V4" s="271" t="s">
        <v>143</v>
      </c>
      <c r="W4" s="272"/>
      <c r="X4" s="281" t="s">
        <v>144</v>
      </c>
      <c r="Y4" s="281"/>
      <c r="Z4" s="307" t="s">
        <v>145</v>
      </c>
      <c r="AA4" s="282"/>
      <c r="AB4" s="307" t="s">
        <v>146</v>
      </c>
      <c r="AC4" s="281"/>
      <c r="AD4" s="345"/>
      <c r="AE4" s="346"/>
    </row>
    <row r="5" spans="1:31" ht="16" thickBot="1" x14ac:dyDescent="0.4">
      <c r="A5" s="1"/>
      <c r="B5" s="305"/>
      <c r="C5" s="305"/>
      <c r="D5" s="69" t="s">
        <v>13</v>
      </c>
      <c r="E5" s="69" t="s">
        <v>14</v>
      </c>
      <c r="F5" s="30" t="s">
        <v>13</v>
      </c>
      <c r="G5" s="30" t="s">
        <v>14</v>
      </c>
      <c r="H5" s="30" t="s">
        <v>13</v>
      </c>
      <c r="I5" s="30" t="s">
        <v>14</v>
      </c>
      <c r="J5" s="30" t="s">
        <v>13</v>
      </c>
      <c r="K5" s="30" t="s">
        <v>14</v>
      </c>
      <c r="L5" s="30" t="s">
        <v>13</v>
      </c>
      <c r="M5" s="30" t="s">
        <v>14</v>
      </c>
      <c r="N5" s="30" t="s">
        <v>13</v>
      </c>
      <c r="O5" s="30" t="s">
        <v>14</v>
      </c>
      <c r="P5" s="30" t="s">
        <v>13</v>
      </c>
      <c r="Q5" s="30" t="s">
        <v>14</v>
      </c>
      <c r="R5" s="30" t="s">
        <v>13</v>
      </c>
      <c r="S5" s="30" t="s">
        <v>14</v>
      </c>
      <c r="T5" s="30" t="s">
        <v>13</v>
      </c>
      <c r="U5" s="30" t="s">
        <v>14</v>
      </c>
      <c r="V5" s="30" t="s">
        <v>13</v>
      </c>
      <c r="W5" s="30" t="s">
        <v>14</v>
      </c>
      <c r="X5" s="30" t="s">
        <v>13</v>
      </c>
      <c r="Y5" s="30" t="s">
        <v>14</v>
      </c>
      <c r="Z5" s="30" t="s">
        <v>13</v>
      </c>
      <c r="AA5" s="30" t="s">
        <v>14</v>
      </c>
      <c r="AB5" s="30" t="s">
        <v>13</v>
      </c>
      <c r="AC5" s="30" t="s">
        <v>14</v>
      </c>
      <c r="AD5" s="46" t="s">
        <v>13</v>
      </c>
      <c r="AE5" s="46" t="s">
        <v>14</v>
      </c>
    </row>
    <row r="6" spans="1:31" ht="18.5" thickBot="1" x14ac:dyDescent="0.45">
      <c r="A6" s="1"/>
      <c r="B6" s="32">
        <v>1</v>
      </c>
      <c r="C6" s="33" t="s">
        <v>15</v>
      </c>
      <c r="D6" s="115"/>
      <c r="E6" s="115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43">
        <f>(N6+P6+R6+D6+F6+H6+J6+L6+T6+V6+X6+Z6+AB6)/13</f>
        <v>0</v>
      </c>
      <c r="AE6" s="143">
        <f>(O6+Q6+A6+E6+G6+I6+K6+M6+U6+W6+Y6+AA6+AC6+S6)/13</f>
        <v>0</v>
      </c>
    </row>
    <row r="7" spans="1:31" ht="18.5" thickBot="1" x14ac:dyDescent="0.45">
      <c r="A7" s="1"/>
      <c r="B7" s="32">
        <v>2</v>
      </c>
      <c r="C7" s="33" t="s">
        <v>16</v>
      </c>
      <c r="D7" s="115"/>
      <c r="E7" s="115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43">
        <f t="shared" ref="AD7:AD30" si="0">(N7+P7+R7+D7+F7+H7+J7+L7+T7+V7+X7+Z7+AB7)/13</f>
        <v>0</v>
      </c>
      <c r="AE7" s="143">
        <f t="shared" ref="AE7:AE30" si="1">(O7+Q7+A7+E7+G7+I7+K7+M7+U7+W7+Y7+AA7+AC7+S7)/13</f>
        <v>0</v>
      </c>
    </row>
    <row r="8" spans="1:31" ht="18" customHeight="1" thickBot="1" x14ac:dyDescent="0.45">
      <c r="A8" s="1"/>
      <c r="B8" s="32">
        <v>3</v>
      </c>
      <c r="C8" s="33" t="s">
        <v>17</v>
      </c>
      <c r="D8" s="115"/>
      <c r="E8" s="115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43">
        <f t="shared" si="0"/>
        <v>0</v>
      </c>
      <c r="AE8" s="143">
        <f t="shared" si="1"/>
        <v>0</v>
      </c>
    </row>
    <row r="9" spans="1:31" ht="18.5" thickBot="1" x14ac:dyDescent="0.45">
      <c r="A9" s="1"/>
      <c r="B9" s="32">
        <v>4</v>
      </c>
      <c r="C9" s="33"/>
      <c r="D9" s="115"/>
      <c r="E9" s="115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6"/>
      <c r="AB9" s="136"/>
      <c r="AC9" s="136"/>
      <c r="AD9" s="143">
        <f t="shared" si="0"/>
        <v>0</v>
      </c>
      <c r="AE9" s="143">
        <f t="shared" si="1"/>
        <v>0</v>
      </c>
    </row>
    <row r="10" spans="1:31" ht="18.5" thickBot="1" x14ac:dyDescent="0.45">
      <c r="A10" s="1"/>
      <c r="B10" s="32">
        <v>5</v>
      </c>
      <c r="C10" s="33"/>
      <c r="D10" s="115"/>
      <c r="E10" s="115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43">
        <f t="shared" si="0"/>
        <v>0</v>
      </c>
      <c r="AE10" s="143">
        <f t="shared" si="1"/>
        <v>0</v>
      </c>
    </row>
    <row r="11" spans="1:31" ht="18.5" thickBot="1" x14ac:dyDescent="0.45">
      <c r="A11" s="1"/>
      <c r="B11" s="32">
        <v>6</v>
      </c>
      <c r="C11" s="33"/>
      <c r="D11" s="115"/>
      <c r="E11" s="115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43">
        <f t="shared" si="0"/>
        <v>0</v>
      </c>
      <c r="AE11" s="143">
        <f t="shared" si="1"/>
        <v>0</v>
      </c>
    </row>
    <row r="12" spans="1:31" ht="18.5" thickBot="1" x14ac:dyDescent="0.45">
      <c r="A12" s="1"/>
      <c r="B12" s="32">
        <v>7</v>
      </c>
      <c r="C12" s="33"/>
      <c r="D12" s="115"/>
      <c r="E12" s="115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43">
        <f t="shared" si="0"/>
        <v>0</v>
      </c>
      <c r="AE12" s="143">
        <f t="shared" si="1"/>
        <v>0</v>
      </c>
    </row>
    <row r="13" spans="1:31" ht="18.5" thickBot="1" x14ac:dyDescent="0.45">
      <c r="A13" s="1"/>
      <c r="B13" s="32">
        <v>8</v>
      </c>
      <c r="C13" s="33"/>
      <c r="D13" s="115"/>
      <c r="E13" s="115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43">
        <f t="shared" si="0"/>
        <v>0</v>
      </c>
      <c r="AE13" s="143">
        <f t="shared" si="1"/>
        <v>0</v>
      </c>
    </row>
    <row r="14" spans="1:31" ht="18.5" thickBot="1" x14ac:dyDescent="0.45">
      <c r="A14" s="1"/>
      <c r="B14" s="32">
        <v>9</v>
      </c>
      <c r="C14" s="33"/>
      <c r="D14" s="115"/>
      <c r="E14" s="115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43">
        <f t="shared" si="0"/>
        <v>0</v>
      </c>
      <c r="AE14" s="143">
        <f t="shared" si="1"/>
        <v>0</v>
      </c>
    </row>
    <row r="15" spans="1:31" ht="18.5" thickBot="1" x14ac:dyDescent="0.45">
      <c r="A15" s="1"/>
      <c r="B15" s="32">
        <v>10</v>
      </c>
      <c r="C15" s="33"/>
      <c r="D15" s="115"/>
      <c r="E15" s="115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43">
        <f t="shared" si="0"/>
        <v>0</v>
      </c>
      <c r="AE15" s="143">
        <f t="shared" si="1"/>
        <v>0</v>
      </c>
    </row>
    <row r="16" spans="1:31" ht="18.5" thickBot="1" x14ac:dyDescent="0.45">
      <c r="A16" s="1"/>
      <c r="B16" s="32">
        <v>11</v>
      </c>
      <c r="C16" s="33"/>
      <c r="D16" s="115"/>
      <c r="E16" s="115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43">
        <f t="shared" si="0"/>
        <v>0</v>
      </c>
      <c r="AE16" s="143">
        <f t="shared" si="1"/>
        <v>0</v>
      </c>
    </row>
    <row r="17" spans="1:31" ht="18.5" thickBot="1" x14ac:dyDescent="0.45">
      <c r="A17" s="1"/>
      <c r="B17" s="32">
        <v>12</v>
      </c>
      <c r="C17" s="33"/>
      <c r="D17" s="115"/>
      <c r="E17" s="115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43">
        <f t="shared" si="0"/>
        <v>0</v>
      </c>
      <c r="AE17" s="143">
        <f t="shared" si="1"/>
        <v>0</v>
      </c>
    </row>
    <row r="18" spans="1:31" ht="18.5" thickBot="1" x14ac:dyDescent="0.45">
      <c r="A18" s="1"/>
      <c r="B18" s="32">
        <v>13</v>
      </c>
      <c r="C18" s="33"/>
      <c r="D18" s="115"/>
      <c r="E18" s="115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43">
        <f t="shared" si="0"/>
        <v>0</v>
      </c>
      <c r="AE18" s="143">
        <f t="shared" si="1"/>
        <v>0</v>
      </c>
    </row>
    <row r="19" spans="1:31" ht="18.5" thickBot="1" x14ac:dyDescent="0.45">
      <c r="A19" s="1"/>
      <c r="B19" s="32">
        <v>14</v>
      </c>
      <c r="C19" s="33"/>
      <c r="D19" s="115"/>
      <c r="E19" s="115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43">
        <f t="shared" si="0"/>
        <v>0</v>
      </c>
      <c r="AE19" s="143">
        <f t="shared" si="1"/>
        <v>0</v>
      </c>
    </row>
    <row r="20" spans="1:31" ht="18.5" thickBot="1" x14ac:dyDescent="0.45">
      <c r="A20" s="1"/>
      <c r="B20" s="32">
        <v>15</v>
      </c>
      <c r="C20" s="33"/>
      <c r="D20" s="115"/>
      <c r="E20" s="115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43">
        <f t="shared" si="0"/>
        <v>0</v>
      </c>
      <c r="AE20" s="143">
        <f t="shared" si="1"/>
        <v>0</v>
      </c>
    </row>
    <row r="21" spans="1:31" ht="18.5" thickBot="1" x14ac:dyDescent="0.45">
      <c r="A21" s="1"/>
      <c r="B21" s="32">
        <v>16</v>
      </c>
      <c r="C21" s="33"/>
      <c r="D21" s="115"/>
      <c r="E21" s="115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43">
        <f t="shared" si="0"/>
        <v>0</v>
      </c>
      <c r="AE21" s="143">
        <f t="shared" si="1"/>
        <v>0</v>
      </c>
    </row>
    <row r="22" spans="1:31" ht="18.5" thickBot="1" x14ac:dyDescent="0.45">
      <c r="A22" s="1"/>
      <c r="B22" s="32">
        <v>17</v>
      </c>
      <c r="C22" s="33"/>
      <c r="D22" s="115"/>
      <c r="E22" s="115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43">
        <f t="shared" si="0"/>
        <v>0</v>
      </c>
      <c r="AE22" s="143">
        <f t="shared" si="1"/>
        <v>0</v>
      </c>
    </row>
    <row r="23" spans="1:31" ht="18.5" thickBot="1" x14ac:dyDescent="0.45">
      <c r="A23" s="1"/>
      <c r="B23" s="32">
        <v>18</v>
      </c>
      <c r="C23" s="33"/>
      <c r="D23" s="115"/>
      <c r="E23" s="115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43">
        <f t="shared" si="0"/>
        <v>0</v>
      </c>
      <c r="AE23" s="143">
        <f t="shared" si="1"/>
        <v>0</v>
      </c>
    </row>
    <row r="24" spans="1:31" ht="18.5" thickBot="1" x14ac:dyDescent="0.45">
      <c r="A24" s="1"/>
      <c r="B24" s="32">
        <v>19</v>
      </c>
      <c r="C24" s="33"/>
      <c r="D24" s="115"/>
      <c r="E24" s="115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43">
        <f t="shared" si="0"/>
        <v>0</v>
      </c>
      <c r="AE24" s="143">
        <f t="shared" si="1"/>
        <v>0</v>
      </c>
    </row>
    <row r="25" spans="1:31" ht="18.5" thickBot="1" x14ac:dyDescent="0.45">
      <c r="A25" s="1"/>
      <c r="B25" s="32">
        <v>20</v>
      </c>
      <c r="C25" s="33"/>
      <c r="D25" s="115"/>
      <c r="E25" s="115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43">
        <f t="shared" si="0"/>
        <v>0</v>
      </c>
      <c r="AE25" s="143">
        <f t="shared" si="1"/>
        <v>0</v>
      </c>
    </row>
    <row r="26" spans="1:31" ht="18.5" thickBot="1" x14ac:dyDescent="0.45">
      <c r="A26" s="1"/>
      <c r="B26" s="32">
        <v>21</v>
      </c>
      <c r="C26" s="33"/>
      <c r="D26" s="115"/>
      <c r="E26" s="115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43">
        <f t="shared" si="0"/>
        <v>0</v>
      </c>
      <c r="AE26" s="143">
        <f t="shared" si="1"/>
        <v>0</v>
      </c>
    </row>
    <row r="27" spans="1:31" ht="18.5" thickBot="1" x14ac:dyDescent="0.45">
      <c r="A27" s="1"/>
      <c r="B27" s="32">
        <v>22</v>
      </c>
      <c r="C27" s="33"/>
      <c r="D27" s="115"/>
      <c r="E27" s="115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43">
        <f t="shared" si="0"/>
        <v>0</v>
      </c>
      <c r="AE27" s="143">
        <f t="shared" si="1"/>
        <v>0</v>
      </c>
    </row>
    <row r="28" spans="1:31" ht="18.5" thickBot="1" x14ac:dyDescent="0.45">
      <c r="A28" s="1"/>
      <c r="B28" s="32">
        <v>23</v>
      </c>
      <c r="C28" s="33"/>
      <c r="D28" s="115"/>
      <c r="E28" s="115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43">
        <f t="shared" si="0"/>
        <v>0</v>
      </c>
      <c r="AE28" s="143">
        <f t="shared" si="1"/>
        <v>0</v>
      </c>
    </row>
    <row r="29" spans="1:31" ht="18.5" thickBot="1" x14ac:dyDescent="0.45">
      <c r="A29" s="1"/>
      <c r="B29" s="32">
        <v>24</v>
      </c>
      <c r="C29" s="33"/>
      <c r="D29" s="115"/>
      <c r="E29" s="115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43">
        <f t="shared" si="0"/>
        <v>0</v>
      </c>
      <c r="AE29" s="143">
        <f t="shared" si="1"/>
        <v>0</v>
      </c>
    </row>
    <row r="30" spans="1:31" ht="18.5" thickBot="1" x14ac:dyDescent="0.45">
      <c r="A30" s="1"/>
      <c r="B30" s="32"/>
      <c r="C30" s="48" t="s">
        <v>18</v>
      </c>
      <c r="D30" s="93">
        <f>(D6+D7+D8+D9+D10+D11+D12+D13+D14+D15+D16+D17+D18+D19+D20+D21+D22+D23+D24+D25+D26+D27+D28+D29)/COUNTA($C$6:$C$29)</f>
        <v>0</v>
      </c>
      <c r="E30" s="93">
        <f t="shared" ref="E30:AC30" si="2">(E6+E7+E8+E9+E10+E11+E12+E13+E14+E15+E16+E17+E18+E19+E20+E21+E22+E23+E24+E25+E26+E27+E28+E29)/COUNTA($C$6:$C$29)</f>
        <v>0</v>
      </c>
      <c r="F30" s="93">
        <f t="shared" si="2"/>
        <v>0</v>
      </c>
      <c r="G30" s="93">
        <f t="shared" si="2"/>
        <v>0</v>
      </c>
      <c r="H30" s="93">
        <f t="shared" si="2"/>
        <v>0</v>
      </c>
      <c r="I30" s="93">
        <f t="shared" si="2"/>
        <v>0</v>
      </c>
      <c r="J30" s="93">
        <f t="shared" si="2"/>
        <v>0</v>
      </c>
      <c r="K30" s="93">
        <f t="shared" si="2"/>
        <v>0</v>
      </c>
      <c r="L30" s="93">
        <f t="shared" si="2"/>
        <v>0</v>
      </c>
      <c r="M30" s="93">
        <f t="shared" si="2"/>
        <v>0</v>
      </c>
      <c r="N30" s="93">
        <f t="shared" si="2"/>
        <v>0</v>
      </c>
      <c r="O30" s="93">
        <f t="shared" si="2"/>
        <v>0</v>
      </c>
      <c r="P30" s="93">
        <f t="shared" si="2"/>
        <v>0</v>
      </c>
      <c r="Q30" s="93">
        <f t="shared" si="2"/>
        <v>0</v>
      </c>
      <c r="R30" s="93">
        <f t="shared" si="2"/>
        <v>0</v>
      </c>
      <c r="S30" s="93">
        <f t="shared" si="2"/>
        <v>0</v>
      </c>
      <c r="T30" s="93">
        <f t="shared" si="2"/>
        <v>0</v>
      </c>
      <c r="U30" s="93">
        <f t="shared" si="2"/>
        <v>0</v>
      </c>
      <c r="V30" s="93">
        <f t="shared" si="2"/>
        <v>0</v>
      </c>
      <c r="W30" s="93">
        <f t="shared" si="2"/>
        <v>0</v>
      </c>
      <c r="X30" s="93">
        <f t="shared" si="2"/>
        <v>0</v>
      </c>
      <c r="Y30" s="93">
        <f t="shared" si="2"/>
        <v>0</v>
      </c>
      <c r="Z30" s="93">
        <f t="shared" si="2"/>
        <v>0</v>
      </c>
      <c r="AA30" s="93">
        <f t="shared" si="2"/>
        <v>0</v>
      </c>
      <c r="AB30" s="93">
        <f t="shared" si="2"/>
        <v>0</v>
      </c>
      <c r="AC30" s="93">
        <f t="shared" si="2"/>
        <v>0</v>
      </c>
      <c r="AD30" s="144">
        <f t="shared" si="0"/>
        <v>0</v>
      </c>
      <c r="AE30" s="144">
        <f t="shared" si="1"/>
        <v>0</v>
      </c>
    </row>
    <row r="31" spans="1:3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15.5" x14ac:dyDescent="0.35">
      <c r="A32" s="1"/>
      <c r="B32" s="1"/>
      <c r="C32" s="35" t="s">
        <v>19</v>
      </c>
      <c r="D32" s="42"/>
      <c r="E32" s="42"/>
      <c r="F32" s="42"/>
      <c r="G32" s="42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ht="30" x14ac:dyDescent="0.35">
      <c r="A33" s="1"/>
      <c r="B33" s="1"/>
      <c r="C33" s="37"/>
      <c r="D33" s="87" t="s">
        <v>20</v>
      </c>
      <c r="E33" s="38" t="s">
        <v>21</v>
      </c>
      <c r="F33" s="38" t="s">
        <v>22</v>
      </c>
      <c r="G33" s="38" t="s">
        <v>23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ht="15.5" x14ac:dyDescent="0.35">
      <c r="A34" s="1"/>
      <c r="B34" s="1"/>
      <c r="C34" s="41" t="s">
        <v>24</v>
      </c>
      <c r="D34" s="50">
        <f>COUNTA($C$6:$C$29)</f>
        <v>3</v>
      </c>
      <c r="E34" s="50">
        <f>COUNTIF(AD6:AD29,"&gt;=3,8")</f>
        <v>0</v>
      </c>
      <c r="F34" s="50">
        <f>COUNTIFS(AD6:AD29,"&lt;3,7",AD6:AD29,"&gt;=2,3")</f>
        <v>0</v>
      </c>
      <c r="G34" s="50">
        <f>COUNTIFS(AD6:AD29,"&lt;2,2",AD6:AD29,"&gt;0")</f>
        <v>0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AA34" s="1"/>
      <c r="AB34" s="1"/>
      <c r="AC34" s="1"/>
      <c r="AD34" s="1"/>
      <c r="AE34" s="1"/>
    </row>
    <row r="35" spans="1:31" ht="15.5" x14ac:dyDescent="0.35">
      <c r="A35" s="1"/>
      <c r="B35" s="1"/>
      <c r="C35" s="41" t="s">
        <v>25</v>
      </c>
      <c r="D35" s="50">
        <v>100</v>
      </c>
      <c r="E35" s="141">
        <f>E34*D35/D34</f>
        <v>0</v>
      </c>
      <c r="F35" s="141">
        <f>F34*D35/D34</f>
        <v>0</v>
      </c>
      <c r="G35" s="141">
        <f>G34*D35/D34</f>
        <v>0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15.5" x14ac:dyDescent="0.35">
      <c r="A36" s="1"/>
      <c r="B36" s="1"/>
      <c r="C36" s="42"/>
      <c r="D36" s="42"/>
      <c r="E36" s="42"/>
      <c r="F36" s="42"/>
      <c r="G36" s="42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15.5" x14ac:dyDescent="0.35">
      <c r="A37" s="1"/>
      <c r="B37" s="1"/>
      <c r="C37" s="42"/>
      <c r="D37" s="42"/>
      <c r="E37" s="42"/>
      <c r="F37" s="42"/>
      <c r="G37" s="4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ht="15.5" x14ac:dyDescent="0.35">
      <c r="A38" s="1"/>
      <c r="B38" s="1"/>
      <c r="C38" s="35" t="s">
        <v>26</v>
      </c>
      <c r="D38" s="42"/>
      <c r="E38" s="42"/>
      <c r="F38" s="42"/>
      <c r="G38" s="42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ht="30" x14ac:dyDescent="0.35">
      <c r="A39" s="1"/>
      <c r="B39" s="1"/>
      <c r="C39" s="37"/>
      <c r="D39" s="89" t="s">
        <v>20</v>
      </c>
      <c r="E39" s="38" t="s">
        <v>21</v>
      </c>
      <c r="F39" s="38" t="s">
        <v>22</v>
      </c>
      <c r="G39" s="38" t="s">
        <v>23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ht="15.5" x14ac:dyDescent="0.35">
      <c r="A40" s="1"/>
      <c r="B40" s="1"/>
      <c r="C40" s="41" t="s">
        <v>24</v>
      </c>
      <c r="D40" s="50">
        <f>COUNTA(C5:C28)</f>
        <v>3</v>
      </c>
      <c r="E40" s="50">
        <f>COUNTIF(AE6:AE29,"&gt;=3,8")</f>
        <v>0</v>
      </c>
      <c r="F40" s="50">
        <f>COUNTIFS(AE6:AE29,"&lt;3,7",AE6:AE29,"&gt;=2,3")</f>
        <v>0</v>
      </c>
      <c r="G40" s="50">
        <f>COUNTIFS(AE6:AE29,"&lt;2,2",AE6:AE29,"&gt;0")</f>
        <v>0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ht="15.5" x14ac:dyDescent="0.35">
      <c r="A41" s="1"/>
      <c r="B41" s="1"/>
      <c r="C41" s="41" t="s">
        <v>25</v>
      </c>
      <c r="D41" s="50">
        <v>100</v>
      </c>
      <c r="E41" s="141">
        <f>E40*D41/D40</f>
        <v>0</v>
      </c>
      <c r="F41" s="141">
        <f>F40*D41/D40</f>
        <v>0</v>
      </c>
      <c r="G41" s="141">
        <f>G40*D41/D40</f>
        <v>0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3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3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3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3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3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3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3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3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3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3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3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3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3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</sheetData>
  <sheetProtection algorithmName="SHA-512" hashValue="yadDZvn++J81GkGTc3gWgAgsCwiDXd89g8R3FTmuu+Qwq7Cb8/VhJQvYlScj8y3D0wur08tqL+DAIXPdaR6tbA==" saltValue="1GMPzrouwI9+/kmPauvXJA==" spinCount="100000" sheet="1" formatCells="0" formatColumns="0" formatRows="0" insertColumns="0" insertRows="0" insertHyperlinks="0" deleteColumns="0" deleteRows="0" sort="0" autoFilter="0" pivotTables="0"/>
  <mergeCells count="21">
    <mergeCell ref="B3:B5"/>
    <mergeCell ref="C3:C5"/>
    <mergeCell ref="D3:Q3"/>
    <mergeCell ref="R3:S3"/>
    <mergeCell ref="T3:Y3"/>
    <mergeCell ref="R4:S4"/>
    <mergeCell ref="T4:U4"/>
    <mergeCell ref="V4:W4"/>
    <mergeCell ref="X4:Y4"/>
    <mergeCell ref="U1:V1"/>
    <mergeCell ref="Z4:AA4"/>
    <mergeCell ref="AB4:AC4"/>
    <mergeCell ref="AD3:AE4"/>
    <mergeCell ref="D4:E4"/>
    <mergeCell ref="F4:G4"/>
    <mergeCell ref="H4:I4"/>
    <mergeCell ref="J4:K4"/>
    <mergeCell ref="L4:M4"/>
    <mergeCell ref="N4:O4"/>
    <mergeCell ref="P4:Q4"/>
    <mergeCell ref="Z3:AC3"/>
  </mergeCells>
  <hyperlinks>
    <hyperlink ref="U1" location="ОГЛАВЛЕНИЕ!A1" display="ОГЛАВЛЕНИЕ" xr:uid="{6BCB8C1A-4A48-445D-92D6-6EDACD97A438}"/>
  </hyperlinks>
  <pageMargins left="0.7" right="0.7" top="0.75" bottom="0.75" header="0.3" footer="0.3"/>
  <pageSetup paperSize="9" scale="43" orientation="landscape" verticalDpi="0" r:id="rId1"/>
  <headerFooter>
    <oddHeader>&amp;R&amp;"Monotype Corsiva"&amp;12О.В. Яковлева&amp;L&amp;"Monotype Corsiva"&amp;12Диагностика индивидуального развития детей  4-5 лет</oddHeader>
    <oddFooter>&amp;R&amp;"Monotype Corsiva"&amp;12https://vk.com/travel_posobiya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FD4E4-2F86-4A3E-8103-A2F1DCD1088B}">
  <sheetPr codeName="Лист19">
    <tabColor rgb="FFFFFF00"/>
    <pageSetUpPr fitToPage="1"/>
  </sheetPr>
  <dimension ref="B1:O40"/>
  <sheetViews>
    <sheetView view="pageLayout" zoomScale="55" zoomScaleNormal="55" zoomScalePageLayoutView="55" workbookViewId="0">
      <selection activeCell="O36" sqref="O36"/>
    </sheetView>
  </sheetViews>
  <sheetFormatPr defaultColWidth="9.1796875" defaultRowHeight="14.5" x14ac:dyDescent="0.35"/>
  <cols>
    <col min="1" max="2" width="9.1796875" style="1"/>
    <col min="3" max="3" width="27.1796875" style="1" customWidth="1"/>
    <col min="4" max="4" width="9.1796875" style="1"/>
    <col min="5" max="7" width="12.81640625" style="1" bestFit="1" customWidth="1"/>
    <col min="8" max="11" width="9.1796875" style="1"/>
    <col min="12" max="12" width="10.453125" style="1" customWidth="1"/>
    <col min="13" max="17" width="9.1796875" style="1"/>
    <col min="18" max="18" width="10.54296875" style="1" customWidth="1"/>
    <col min="19" max="19" width="11.7265625" style="1" customWidth="1"/>
    <col min="20" max="25" width="9.1796875" style="1"/>
    <col min="26" max="26" width="11.26953125" style="1" customWidth="1"/>
    <col min="27" max="27" width="11" style="1" customWidth="1"/>
    <col min="28" max="16384" width="9.1796875" style="1"/>
  </cols>
  <sheetData>
    <row r="1" spans="2:15" ht="17.5" x14ac:dyDescent="0.35">
      <c r="B1" s="67" t="s">
        <v>281</v>
      </c>
    </row>
    <row r="2" spans="2:15" ht="15" thickBot="1" x14ac:dyDescent="0.4"/>
    <row r="3" spans="2:15" ht="48" customHeight="1" thickBot="1" x14ac:dyDescent="0.4">
      <c r="B3" s="303" t="s">
        <v>10</v>
      </c>
      <c r="C3" s="303" t="s">
        <v>11</v>
      </c>
      <c r="D3" s="275" t="s">
        <v>133</v>
      </c>
      <c r="E3" s="276"/>
      <c r="F3" s="276"/>
      <c r="G3" s="276"/>
      <c r="H3" s="276"/>
      <c r="I3" s="276"/>
      <c r="J3" s="276"/>
      <c r="K3" s="276"/>
      <c r="L3" s="276"/>
      <c r="M3" s="277"/>
      <c r="N3" s="347" t="s">
        <v>12</v>
      </c>
      <c r="O3" s="347"/>
    </row>
    <row r="4" spans="2:15" ht="127.5" customHeight="1" thickBot="1" x14ac:dyDescent="0.4">
      <c r="B4" s="304"/>
      <c r="C4" s="304"/>
      <c r="D4" s="349" t="s">
        <v>147</v>
      </c>
      <c r="E4" s="350"/>
      <c r="F4" s="349" t="s">
        <v>148</v>
      </c>
      <c r="G4" s="351"/>
      <c r="H4" s="348" t="s">
        <v>149</v>
      </c>
      <c r="I4" s="348"/>
      <c r="J4" s="348" t="s">
        <v>150</v>
      </c>
      <c r="K4" s="348"/>
      <c r="L4" s="348" t="s">
        <v>150</v>
      </c>
      <c r="M4" s="348"/>
      <c r="N4" s="347"/>
      <c r="O4" s="347"/>
    </row>
    <row r="5" spans="2:15" ht="16" thickBot="1" x14ac:dyDescent="0.4">
      <c r="B5" s="305"/>
      <c r="C5" s="305"/>
      <c r="D5" s="69" t="s">
        <v>13</v>
      </c>
      <c r="E5" s="69" t="s">
        <v>14</v>
      </c>
      <c r="F5" s="69" t="s">
        <v>13</v>
      </c>
      <c r="G5" s="69" t="s">
        <v>14</v>
      </c>
      <c r="H5" s="69" t="s">
        <v>13</v>
      </c>
      <c r="I5" s="69" t="s">
        <v>14</v>
      </c>
      <c r="J5" s="69" t="s">
        <v>13</v>
      </c>
      <c r="K5" s="69" t="s">
        <v>14</v>
      </c>
      <c r="L5" s="69" t="s">
        <v>13</v>
      </c>
      <c r="M5" s="69" t="s">
        <v>14</v>
      </c>
      <c r="N5" s="46" t="s">
        <v>13</v>
      </c>
      <c r="O5" s="46" t="s">
        <v>14</v>
      </c>
    </row>
    <row r="6" spans="2:15" ht="16" thickBot="1" x14ac:dyDescent="0.4">
      <c r="B6" s="32">
        <v>1</v>
      </c>
      <c r="C6" s="33" t="s">
        <v>15</v>
      </c>
      <c r="D6" s="115"/>
      <c r="E6" s="115"/>
      <c r="F6" s="136"/>
      <c r="G6" s="136"/>
      <c r="H6" s="136"/>
      <c r="I6" s="136"/>
      <c r="J6" s="136"/>
      <c r="K6" s="136"/>
      <c r="L6" s="136"/>
      <c r="M6" s="136"/>
      <c r="N6" s="146">
        <f>(D6+F6+H6+J6+L6)/4</f>
        <v>0</v>
      </c>
      <c r="O6" s="146">
        <f>(E6+G6+I6+K6+M6)/4</f>
        <v>0</v>
      </c>
    </row>
    <row r="7" spans="2:15" ht="16" thickBot="1" x14ac:dyDescent="0.4">
      <c r="B7" s="32">
        <v>2</v>
      </c>
      <c r="C7" s="33" t="s">
        <v>16</v>
      </c>
      <c r="D7" s="115"/>
      <c r="E7" s="115"/>
      <c r="F7" s="136"/>
      <c r="G7" s="136"/>
      <c r="H7" s="136"/>
      <c r="I7" s="136"/>
      <c r="J7" s="136"/>
      <c r="K7" s="136"/>
      <c r="L7" s="136"/>
      <c r="M7" s="136"/>
      <c r="N7" s="146">
        <f t="shared" ref="N7:N30" si="0">(D7+F7+H7+J7+L7)/4</f>
        <v>0</v>
      </c>
      <c r="O7" s="146">
        <f t="shared" ref="O7:O30" si="1">(E7+G7+I7+K7+M7)/4</f>
        <v>0</v>
      </c>
    </row>
    <row r="8" spans="2:15" ht="18" customHeight="1" thickBot="1" x14ac:dyDescent="0.4">
      <c r="B8" s="32">
        <v>3</v>
      </c>
      <c r="C8" s="33" t="s">
        <v>17</v>
      </c>
      <c r="D8" s="115"/>
      <c r="E8" s="115"/>
      <c r="F8" s="136"/>
      <c r="G8" s="136"/>
      <c r="H8" s="136"/>
      <c r="I8" s="136"/>
      <c r="J8" s="136"/>
      <c r="K8" s="136"/>
      <c r="L8" s="136"/>
      <c r="M8" s="136"/>
      <c r="N8" s="146">
        <f t="shared" si="0"/>
        <v>0</v>
      </c>
      <c r="O8" s="146">
        <f t="shared" si="1"/>
        <v>0</v>
      </c>
    </row>
    <row r="9" spans="2:15" ht="16" thickBot="1" x14ac:dyDescent="0.4">
      <c r="B9" s="32">
        <v>4</v>
      </c>
      <c r="C9" s="33"/>
      <c r="D9" s="115"/>
      <c r="E9" s="115"/>
      <c r="F9" s="136"/>
      <c r="G9" s="136"/>
      <c r="H9" s="136"/>
      <c r="I9" s="136"/>
      <c r="J9" s="136"/>
      <c r="K9" s="136"/>
      <c r="L9" s="136"/>
      <c r="M9" s="136"/>
      <c r="N9" s="146">
        <f t="shared" si="0"/>
        <v>0</v>
      </c>
      <c r="O9" s="146">
        <f t="shared" si="1"/>
        <v>0</v>
      </c>
    </row>
    <row r="10" spans="2:15" ht="16" thickBot="1" x14ac:dyDescent="0.4">
      <c r="B10" s="32">
        <v>5</v>
      </c>
      <c r="C10" s="33"/>
      <c r="D10" s="115"/>
      <c r="E10" s="115"/>
      <c r="F10" s="136"/>
      <c r="G10" s="136"/>
      <c r="H10" s="136"/>
      <c r="I10" s="136"/>
      <c r="J10" s="136"/>
      <c r="K10" s="136"/>
      <c r="L10" s="136"/>
      <c r="M10" s="136"/>
      <c r="N10" s="146">
        <f t="shared" si="0"/>
        <v>0</v>
      </c>
      <c r="O10" s="146">
        <f t="shared" si="1"/>
        <v>0</v>
      </c>
    </row>
    <row r="11" spans="2:15" ht="16" thickBot="1" x14ac:dyDescent="0.4">
      <c r="B11" s="32">
        <v>6</v>
      </c>
      <c r="C11" s="33"/>
      <c r="D11" s="115"/>
      <c r="E11" s="115"/>
      <c r="F11" s="136"/>
      <c r="G11" s="136"/>
      <c r="H11" s="136"/>
      <c r="I11" s="136"/>
      <c r="J11" s="136"/>
      <c r="K11" s="136"/>
      <c r="L11" s="136"/>
      <c r="M11" s="136"/>
      <c r="N11" s="146">
        <f t="shared" si="0"/>
        <v>0</v>
      </c>
      <c r="O11" s="146">
        <f t="shared" si="1"/>
        <v>0</v>
      </c>
    </row>
    <row r="12" spans="2:15" ht="16" thickBot="1" x14ac:dyDescent="0.4">
      <c r="B12" s="32">
        <v>7</v>
      </c>
      <c r="C12" s="33"/>
      <c r="D12" s="115"/>
      <c r="E12" s="115"/>
      <c r="F12" s="136"/>
      <c r="G12" s="136"/>
      <c r="H12" s="136"/>
      <c r="I12" s="136"/>
      <c r="J12" s="136"/>
      <c r="K12" s="136"/>
      <c r="L12" s="136"/>
      <c r="M12" s="136"/>
      <c r="N12" s="146">
        <f t="shared" si="0"/>
        <v>0</v>
      </c>
      <c r="O12" s="146">
        <f t="shared" si="1"/>
        <v>0</v>
      </c>
    </row>
    <row r="13" spans="2:15" ht="16" thickBot="1" x14ac:dyDescent="0.4">
      <c r="B13" s="32">
        <v>8</v>
      </c>
      <c r="C13" s="33"/>
      <c r="D13" s="115"/>
      <c r="E13" s="115"/>
      <c r="F13" s="136"/>
      <c r="G13" s="136"/>
      <c r="H13" s="136"/>
      <c r="I13" s="136"/>
      <c r="J13" s="136"/>
      <c r="K13" s="136"/>
      <c r="L13" s="136"/>
      <c r="M13" s="136"/>
      <c r="N13" s="146">
        <f t="shared" si="0"/>
        <v>0</v>
      </c>
      <c r="O13" s="146">
        <f t="shared" si="1"/>
        <v>0</v>
      </c>
    </row>
    <row r="14" spans="2:15" ht="16" thickBot="1" x14ac:dyDescent="0.4">
      <c r="B14" s="32">
        <v>9</v>
      </c>
      <c r="C14" s="33"/>
      <c r="D14" s="115"/>
      <c r="E14" s="115"/>
      <c r="F14" s="136"/>
      <c r="G14" s="136"/>
      <c r="H14" s="136"/>
      <c r="I14" s="136"/>
      <c r="J14" s="136"/>
      <c r="K14" s="136"/>
      <c r="L14" s="136"/>
      <c r="M14" s="136"/>
      <c r="N14" s="146">
        <f t="shared" si="0"/>
        <v>0</v>
      </c>
      <c r="O14" s="146">
        <f t="shared" si="1"/>
        <v>0</v>
      </c>
    </row>
    <row r="15" spans="2:15" ht="16" thickBot="1" x14ac:dyDescent="0.4">
      <c r="B15" s="32">
        <v>10</v>
      </c>
      <c r="C15" s="33"/>
      <c r="D15" s="115"/>
      <c r="E15" s="115"/>
      <c r="F15" s="136"/>
      <c r="G15" s="136"/>
      <c r="H15" s="136"/>
      <c r="I15" s="136"/>
      <c r="J15" s="136"/>
      <c r="K15" s="136"/>
      <c r="L15" s="136"/>
      <c r="M15" s="136"/>
      <c r="N15" s="146">
        <f t="shared" si="0"/>
        <v>0</v>
      </c>
      <c r="O15" s="146">
        <f t="shared" si="1"/>
        <v>0</v>
      </c>
    </row>
    <row r="16" spans="2:15" ht="16" thickBot="1" x14ac:dyDescent="0.4">
      <c r="B16" s="32">
        <v>11</v>
      </c>
      <c r="C16" s="33"/>
      <c r="D16" s="115"/>
      <c r="E16" s="115"/>
      <c r="F16" s="136"/>
      <c r="G16" s="136"/>
      <c r="H16" s="136"/>
      <c r="I16" s="136"/>
      <c r="J16" s="136"/>
      <c r="K16" s="136"/>
      <c r="L16" s="136"/>
      <c r="M16" s="136"/>
      <c r="N16" s="146">
        <f t="shared" si="0"/>
        <v>0</v>
      </c>
      <c r="O16" s="146">
        <f t="shared" si="1"/>
        <v>0</v>
      </c>
    </row>
    <row r="17" spans="2:15" ht="16" thickBot="1" x14ac:dyDescent="0.4">
      <c r="B17" s="32">
        <v>12</v>
      </c>
      <c r="C17" s="33"/>
      <c r="D17" s="115"/>
      <c r="E17" s="115"/>
      <c r="F17" s="136"/>
      <c r="G17" s="136"/>
      <c r="H17" s="136"/>
      <c r="I17" s="136"/>
      <c r="J17" s="136"/>
      <c r="K17" s="136"/>
      <c r="L17" s="136"/>
      <c r="M17" s="136"/>
      <c r="N17" s="146">
        <f t="shared" si="0"/>
        <v>0</v>
      </c>
      <c r="O17" s="146">
        <f t="shared" si="1"/>
        <v>0</v>
      </c>
    </row>
    <row r="18" spans="2:15" ht="16" thickBot="1" x14ac:dyDescent="0.4">
      <c r="B18" s="32">
        <v>13</v>
      </c>
      <c r="C18" s="33"/>
      <c r="D18" s="115"/>
      <c r="E18" s="115"/>
      <c r="F18" s="136"/>
      <c r="G18" s="136"/>
      <c r="H18" s="136"/>
      <c r="I18" s="136"/>
      <c r="J18" s="136"/>
      <c r="K18" s="136"/>
      <c r="L18" s="136"/>
      <c r="M18" s="136"/>
      <c r="N18" s="146">
        <f t="shared" si="0"/>
        <v>0</v>
      </c>
      <c r="O18" s="146">
        <f t="shared" si="1"/>
        <v>0</v>
      </c>
    </row>
    <row r="19" spans="2:15" ht="16" thickBot="1" x14ac:dyDescent="0.4">
      <c r="B19" s="32">
        <v>14</v>
      </c>
      <c r="C19" s="33"/>
      <c r="D19" s="115"/>
      <c r="E19" s="115"/>
      <c r="F19" s="136"/>
      <c r="G19" s="136"/>
      <c r="H19" s="136"/>
      <c r="I19" s="136"/>
      <c r="J19" s="136"/>
      <c r="K19" s="136"/>
      <c r="L19" s="136"/>
      <c r="M19" s="136"/>
      <c r="N19" s="146">
        <f t="shared" si="0"/>
        <v>0</v>
      </c>
      <c r="O19" s="146">
        <f t="shared" si="1"/>
        <v>0</v>
      </c>
    </row>
    <row r="20" spans="2:15" ht="16" thickBot="1" x14ac:dyDescent="0.4">
      <c r="B20" s="32">
        <v>15</v>
      </c>
      <c r="C20" s="33"/>
      <c r="D20" s="115"/>
      <c r="E20" s="115"/>
      <c r="F20" s="136"/>
      <c r="G20" s="136"/>
      <c r="H20" s="136"/>
      <c r="I20" s="136"/>
      <c r="J20" s="136"/>
      <c r="K20" s="136"/>
      <c r="L20" s="136"/>
      <c r="M20" s="136"/>
      <c r="N20" s="146">
        <f t="shared" si="0"/>
        <v>0</v>
      </c>
      <c r="O20" s="146">
        <f t="shared" si="1"/>
        <v>0</v>
      </c>
    </row>
    <row r="21" spans="2:15" ht="16" thickBot="1" x14ac:dyDescent="0.4">
      <c r="B21" s="32">
        <v>16</v>
      </c>
      <c r="C21" s="33"/>
      <c r="D21" s="115"/>
      <c r="E21" s="115"/>
      <c r="F21" s="136"/>
      <c r="G21" s="136"/>
      <c r="H21" s="136"/>
      <c r="I21" s="136"/>
      <c r="J21" s="136"/>
      <c r="K21" s="136"/>
      <c r="L21" s="136"/>
      <c r="M21" s="136"/>
      <c r="N21" s="146">
        <f t="shared" si="0"/>
        <v>0</v>
      </c>
      <c r="O21" s="146">
        <f t="shared" si="1"/>
        <v>0</v>
      </c>
    </row>
    <row r="22" spans="2:15" ht="16" thickBot="1" x14ac:dyDescent="0.4">
      <c r="B22" s="32">
        <v>17</v>
      </c>
      <c r="C22" s="33"/>
      <c r="D22" s="115"/>
      <c r="E22" s="115"/>
      <c r="F22" s="136"/>
      <c r="G22" s="136"/>
      <c r="H22" s="136"/>
      <c r="I22" s="136"/>
      <c r="J22" s="136"/>
      <c r="K22" s="136"/>
      <c r="L22" s="136"/>
      <c r="M22" s="136"/>
      <c r="N22" s="146">
        <f t="shared" si="0"/>
        <v>0</v>
      </c>
      <c r="O22" s="146">
        <f t="shared" si="1"/>
        <v>0</v>
      </c>
    </row>
    <row r="23" spans="2:15" ht="16" thickBot="1" x14ac:dyDescent="0.4">
      <c r="B23" s="32">
        <v>18</v>
      </c>
      <c r="C23" s="33"/>
      <c r="D23" s="115"/>
      <c r="E23" s="115"/>
      <c r="F23" s="136"/>
      <c r="G23" s="136"/>
      <c r="H23" s="136"/>
      <c r="I23" s="136"/>
      <c r="J23" s="136"/>
      <c r="K23" s="136"/>
      <c r="L23" s="136"/>
      <c r="M23" s="136"/>
      <c r="N23" s="146">
        <f t="shared" si="0"/>
        <v>0</v>
      </c>
      <c r="O23" s="146">
        <f t="shared" si="1"/>
        <v>0</v>
      </c>
    </row>
    <row r="24" spans="2:15" ht="16" thickBot="1" x14ac:dyDescent="0.4">
      <c r="B24" s="32">
        <v>19</v>
      </c>
      <c r="C24" s="33"/>
      <c r="D24" s="115"/>
      <c r="E24" s="115"/>
      <c r="F24" s="136"/>
      <c r="G24" s="136"/>
      <c r="H24" s="136"/>
      <c r="I24" s="136"/>
      <c r="J24" s="136"/>
      <c r="K24" s="136"/>
      <c r="L24" s="136"/>
      <c r="M24" s="136"/>
      <c r="N24" s="146">
        <f t="shared" si="0"/>
        <v>0</v>
      </c>
      <c r="O24" s="146">
        <f t="shared" si="1"/>
        <v>0</v>
      </c>
    </row>
    <row r="25" spans="2:15" ht="16" thickBot="1" x14ac:dyDescent="0.4">
      <c r="B25" s="32">
        <v>20</v>
      </c>
      <c r="C25" s="33"/>
      <c r="D25" s="115"/>
      <c r="E25" s="115"/>
      <c r="F25" s="136"/>
      <c r="G25" s="136"/>
      <c r="H25" s="136"/>
      <c r="I25" s="136"/>
      <c r="J25" s="136"/>
      <c r="K25" s="136"/>
      <c r="L25" s="136"/>
      <c r="M25" s="136"/>
      <c r="N25" s="146">
        <f t="shared" si="0"/>
        <v>0</v>
      </c>
      <c r="O25" s="146">
        <f t="shared" si="1"/>
        <v>0</v>
      </c>
    </row>
    <row r="26" spans="2:15" ht="16" thickBot="1" x14ac:dyDescent="0.4">
      <c r="B26" s="32">
        <v>21</v>
      </c>
      <c r="C26" s="33"/>
      <c r="D26" s="115"/>
      <c r="E26" s="115"/>
      <c r="F26" s="136"/>
      <c r="G26" s="136"/>
      <c r="H26" s="136"/>
      <c r="I26" s="136"/>
      <c r="J26" s="136"/>
      <c r="K26" s="136"/>
      <c r="L26" s="136"/>
      <c r="M26" s="136"/>
      <c r="N26" s="146">
        <f t="shared" si="0"/>
        <v>0</v>
      </c>
      <c r="O26" s="146">
        <f t="shared" si="1"/>
        <v>0</v>
      </c>
    </row>
    <row r="27" spans="2:15" ht="16" thickBot="1" x14ac:dyDescent="0.4">
      <c r="B27" s="32">
        <v>22</v>
      </c>
      <c r="C27" s="33"/>
      <c r="D27" s="115"/>
      <c r="E27" s="115"/>
      <c r="F27" s="136"/>
      <c r="G27" s="136"/>
      <c r="H27" s="136"/>
      <c r="I27" s="136"/>
      <c r="J27" s="136"/>
      <c r="K27" s="136"/>
      <c r="L27" s="136"/>
      <c r="M27" s="136"/>
      <c r="N27" s="146">
        <f t="shared" si="0"/>
        <v>0</v>
      </c>
      <c r="O27" s="146">
        <f t="shared" si="1"/>
        <v>0</v>
      </c>
    </row>
    <row r="28" spans="2:15" ht="16" thickBot="1" x14ac:dyDescent="0.4">
      <c r="B28" s="32">
        <v>23</v>
      </c>
      <c r="C28" s="33"/>
      <c r="D28" s="115"/>
      <c r="E28" s="115"/>
      <c r="F28" s="136"/>
      <c r="G28" s="136"/>
      <c r="H28" s="136"/>
      <c r="I28" s="136"/>
      <c r="J28" s="136"/>
      <c r="K28" s="136"/>
      <c r="L28" s="136"/>
      <c r="M28" s="136"/>
      <c r="N28" s="146">
        <f t="shared" si="0"/>
        <v>0</v>
      </c>
      <c r="O28" s="146">
        <f t="shared" si="1"/>
        <v>0</v>
      </c>
    </row>
    <row r="29" spans="2:15" ht="16" thickBot="1" x14ac:dyDescent="0.4">
      <c r="B29" s="32">
        <v>24</v>
      </c>
      <c r="C29" s="33"/>
      <c r="D29" s="115"/>
      <c r="E29" s="115"/>
      <c r="F29" s="136"/>
      <c r="G29" s="136"/>
      <c r="H29" s="136"/>
      <c r="I29" s="136"/>
      <c r="J29" s="136"/>
      <c r="K29" s="136"/>
      <c r="L29" s="136"/>
      <c r="M29" s="136"/>
      <c r="N29" s="146">
        <f t="shared" si="0"/>
        <v>0</v>
      </c>
      <c r="O29" s="146">
        <f t="shared" si="1"/>
        <v>0</v>
      </c>
    </row>
    <row r="30" spans="2:15" ht="18.5" thickBot="1" x14ac:dyDescent="0.4">
      <c r="B30" s="32"/>
      <c r="C30" s="48" t="s">
        <v>18</v>
      </c>
      <c r="D30" s="93">
        <f>(D6+D7+D8+D9+D10+D11+D12+D13+D14+D15+D16+D17+D18+D19+D20+D21+D22+D23+D24+D25+D26+D27+D28+D29)/COUNTA($C$6:$C$29)</f>
        <v>0</v>
      </c>
      <c r="E30" s="93">
        <f t="shared" ref="E30:M30" si="2">(E6+E7+E8+E9+E10+E11+E12+E13+E14+E15+E16+E17+E18+E19+E20+E21+E22+E23+E24+E25+E26+E27+E28+E29)/COUNTA($C$6:$C$29)</f>
        <v>0</v>
      </c>
      <c r="F30" s="93">
        <f t="shared" si="2"/>
        <v>0</v>
      </c>
      <c r="G30" s="93">
        <f t="shared" si="2"/>
        <v>0</v>
      </c>
      <c r="H30" s="93">
        <f t="shared" si="2"/>
        <v>0</v>
      </c>
      <c r="I30" s="93">
        <f t="shared" si="2"/>
        <v>0</v>
      </c>
      <c r="J30" s="93">
        <f t="shared" si="2"/>
        <v>0</v>
      </c>
      <c r="K30" s="93">
        <f t="shared" si="2"/>
        <v>0</v>
      </c>
      <c r="L30" s="93">
        <f t="shared" si="2"/>
        <v>0</v>
      </c>
      <c r="M30" s="93">
        <f t="shared" si="2"/>
        <v>0</v>
      </c>
      <c r="N30" s="145">
        <f t="shared" si="0"/>
        <v>0</v>
      </c>
      <c r="O30" s="145">
        <f t="shared" si="1"/>
        <v>0</v>
      </c>
    </row>
    <row r="32" spans="2:15" ht="15.5" x14ac:dyDescent="0.35">
      <c r="C32" s="35" t="s">
        <v>19</v>
      </c>
      <c r="D32" s="42"/>
      <c r="E32" s="42"/>
      <c r="F32" s="42"/>
      <c r="G32" s="42"/>
    </row>
    <row r="33" spans="3:7" ht="30" x14ac:dyDescent="0.35">
      <c r="C33" s="37"/>
      <c r="D33" s="87" t="s">
        <v>20</v>
      </c>
      <c r="E33" s="38" t="s">
        <v>21</v>
      </c>
      <c r="F33" s="38" t="s">
        <v>22</v>
      </c>
      <c r="G33" s="38" t="s">
        <v>23</v>
      </c>
    </row>
    <row r="34" spans="3:7" ht="15.5" x14ac:dyDescent="0.35">
      <c r="C34" s="41" t="s">
        <v>24</v>
      </c>
      <c r="D34" s="50">
        <f>COUNTA($C$6:$C$29)</f>
        <v>3</v>
      </c>
      <c r="E34" s="50">
        <f>COUNTIF(N6:N29,"&gt;=3,8")</f>
        <v>0</v>
      </c>
      <c r="F34" s="50">
        <f>COUNTIFS(N6:N29,"&lt;3,7",N6:N29,"&gt;=2,3")</f>
        <v>0</v>
      </c>
      <c r="G34" s="50">
        <f>COUNTIFS(N6:N29,"&lt;2,2",N6:N29,"&gt;0")</f>
        <v>0</v>
      </c>
    </row>
    <row r="35" spans="3:7" ht="15.5" x14ac:dyDescent="0.35">
      <c r="C35" s="41" t="s">
        <v>25</v>
      </c>
      <c r="D35" s="50">
        <v>100</v>
      </c>
      <c r="E35" s="141">
        <f>E34*D35/D34</f>
        <v>0</v>
      </c>
      <c r="F35" s="141">
        <f>F34*D35/D34</f>
        <v>0</v>
      </c>
      <c r="G35" s="141">
        <f>G34*D35/D34</f>
        <v>0</v>
      </c>
    </row>
    <row r="36" spans="3:7" ht="15.5" x14ac:dyDescent="0.35">
      <c r="C36" s="42"/>
      <c r="D36" s="42"/>
      <c r="E36" s="42"/>
      <c r="F36" s="42"/>
      <c r="G36" s="42"/>
    </row>
    <row r="37" spans="3:7" ht="15.5" x14ac:dyDescent="0.35">
      <c r="C37" s="35" t="s">
        <v>26</v>
      </c>
      <c r="D37" s="42"/>
      <c r="E37" s="42"/>
      <c r="F37" s="42"/>
      <c r="G37" s="42"/>
    </row>
    <row r="38" spans="3:7" ht="30" x14ac:dyDescent="0.35">
      <c r="C38" s="37"/>
      <c r="D38" s="89" t="s">
        <v>20</v>
      </c>
      <c r="E38" s="38" t="s">
        <v>21</v>
      </c>
      <c r="F38" s="38" t="s">
        <v>22</v>
      </c>
      <c r="G38" s="38" t="s">
        <v>23</v>
      </c>
    </row>
    <row r="39" spans="3:7" ht="15.5" x14ac:dyDescent="0.35">
      <c r="C39" s="41" t="s">
        <v>24</v>
      </c>
      <c r="D39" s="50">
        <f>COUNTA($C$6:$C$29)</f>
        <v>3</v>
      </c>
      <c r="E39" s="50">
        <f>COUNTIF(O6:O29,"&gt;=3,8")</f>
        <v>0</v>
      </c>
      <c r="F39" s="50">
        <f>COUNTIFS(O6:O29,"&lt;3,7",O6:O29,"&gt;=2,3")</f>
        <v>0</v>
      </c>
      <c r="G39" s="50">
        <f>COUNTIFS(O6:O29,"&lt;2,2",O6:O29,"&gt;0")</f>
        <v>0</v>
      </c>
    </row>
    <row r="40" spans="3:7" ht="15.5" x14ac:dyDescent="0.35">
      <c r="C40" s="41" t="s">
        <v>25</v>
      </c>
      <c r="D40" s="50">
        <v>100</v>
      </c>
      <c r="E40" s="141">
        <f>E39*D40/D39</f>
        <v>0</v>
      </c>
      <c r="F40" s="141">
        <f>F39*D40/D39</f>
        <v>0</v>
      </c>
      <c r="G40" s="141">
        <f>G39*D40/D39</f>
        <v>0</v>
      </c>
    </row>
  </sheetData>
  <sheetProtection algorithmName="SHA-512" hashValue="UMxoxEKY9WGTCj5CW3XI16OJtKDASCfTkv45IG+gvcSwGwKAb4nJpUNpIaA4Vbmk1XuLYZ5yUbx/2VYWGHsA1Q==" saltValue="60/fHeK7pAObt0v53DJ4vw==" spinCount="100000" sheet="1" formatCells="0" formatColumns="0" formatRows="0" insertColumns="0" insertRows="0" insertHyperlinks="0" deleteColumns="0" deleteRows="0" sort="0" autoFilter="0" pivotTables="0"/>
  <mergeCells count="9">
    <mergeCell ref="D3:M3"/>
    <mergeCell ref="N3:O4"/>
    <mergeCell ref="B3:B5"/>
    <mergeCell ref="C3:C5"/>
    <mergeCell ref="L4:M4"/>
    <mergeCell ref="D4:E4"/>
    <mergeCell ref="F4:G4"/>
    <mergeCell ref="H4:I4"/>
    <mergeCell ref="J4:K4"/>
  </mergeCells>
  <pageMargins left="0.7" right="0.7" top="0.75" bottom="0.75" header="0.3" footer="0.3"/>
  <pageSetup paperSize="9" scale="52" orientation="portrait" verticalDpi="0" r:id="rId1"/>
  <headerFooter>
    <oddHeader>&amp;R&amp;"Monotype Corsiva"&amp;12О.В. Яковлева&amp;L&amp;"Monotype Corsiva"&amp;12Диагностика индивидуального развития детей  4-5 лет</oddHeader>
    <oddFooter>&amp;R&amp;"Monotype Corsiva"&amp;12https://vk.com/travel_posobiya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3113C-C72F-433B-9061-04689809EEE2}">
  <sheetPr codeName="Лист9"/>
  <dimension ref="A1:I37"/>
  <sheetViews>
    <sheetView view="pageLayout" topLeftCell="A19" zoomScaleNormal="100" workbookViewId="0">
      <selection activeCell="B37" sqref="B37:H37"/>
    </sheetView>
  </sheetViews>
  <sheetFormatPr defaultRowHeight="14.5" x14ac:dyDescent="0.35"/>
  <cols>
    <col min="8" max="8" width="19.54296875" customWidth="1"/>
    <col min="9" max="9" width="7" customWidth="1"/>
  </cols>
  <sheetData>
    <row r="1" spans="1:9" x14ac:dyDescent="0.35">
      <c r="A1" s="78"/>
      <c r="B1" s="235" t="s">
        <v>238</v>
      </c>
      <c r="C1" s="235"/>
      <c r="D1" s="235"/>
      <c r="E1" s="235"/>
      <c r="F1" s="235"/>
      <c r="G1" s="235"/>
      <c r="H1" s="235"/>
      <c r="I1" s="79"/>
    </row>
    <row r="2" spans="1:9" ht="15" customHeight="1" x14ac:dyDescent="0.35">
      <c r="A2" s="78"/>
      <c r="B2" s="224" t="s">
        <v>239</v>
      </c>
      <c r="C2" s="224"/>
      <c r="D2" s="224"/>
      <c r="E2" s="224"/>
      <c r="F2" s="224"/>
      <c r="G2" s="224"/>
      <c r="H2" s="224"/>
      <c r="I2" s="106"/>
    </row>
    <row r="3" spans="1:9" ht="12" customHeight="1" x14ac:dyDescent="0.35">
      <c r="A3" s="78"/>
      <c r="B3" s="241" t="s">
        <v>374</v>
      </c>
      <c r="C3" s="241"/>
      <c r="D3" s="241"/>
      <c r="E3" s="241"/>
      <c r="F3" s="241"/>
      <c r="G3" s="241"/>
      <c r="H3" s="241"/>
      <c r="I3" s="80"/>
    </row>
    <row r="4" spans="1:9" ht="28.5" customHeight="1" x14ac:dyDescent="0.35">
      <c r="A4" s="81" t="s">
        <v>240</v>
      </c>
      <c r="B4" s="236" t="s">
        <v>241</v>
      </c>
      <c r="C4" s="236"/>
      <c r="D4" s="236"/>
      <c r="E4" s="236"/>
      <c r="F4" s="236"/>
      <c r="G4" s="236"/>
      <c r="H4" s="236"/>
      <c r="I4" s="82"/>
    </row>
    <row r="5" spans="1:9" ht="15.5" x14ac:dyDescent="0.35">
      <c r="A5" s="229" t="s">
        <v>242</v>
      </c>
      <c r="B5" s="229"/>
      <c r="C5" s="229"/>
      <c r="D5" s="229"/>
      <c r="E5" s="229"/>
      <c r="F5" s="229"/>
      <c r="G5" s="229"/>
      <c r="H5" s="229"/>
      <c r="I5" s="229"/>
    </row>
    <row r="6" spans="1:9" x14ac:dyDescent="0.35">
      <c r="A6" s="237" t="s">
        <v>243</v>
      </c>
      <c r="B6" s="238" t="s">
        <v>244</v>
      </c>
      <c r="C6" s="238"/>
      <c r="D6" s="238"/>
      <c r="E6" s="238"/>
      <c r="F6" s="238"/>
      <c r="G6" s="238"/>
      <c r="H6" s="238"/>
      <c r="I6" s="198"/>
    </row>
    <row r="7" spans="1:9" ht="5.25" customHeight="1" x14ac:dyDescent="0.35">
      <c r="A7" s="237"/>
      <c r="B7" s="238"/>
      <c r="C7" s="238"/>
      <c r="D7" s="238"/>
      <c r="E7" s="238"/>
      <c r="F7" s="238"/>
      <c r="G7" s="238"/>
      <c r="H7" s="238"/>
      <c r="I7" s="198"/>
    </row>
    <row r="8" spans="1:9" x14ac:dyDescent="0.35">
      <c r="A8" s="239" t="s">
        <v>246</v>
      </c>
      <c r="B8" s="238" t="s">
        <v>245</v>
      </c>
      <c r="C8" s="238"/>
      <c r="D8" s="238"/>
      <c r="E8" s="238"/>
      <c r="F8" s="238"/>
      <c r="G8" s="238"/>
      <c r="H8" s="238"/>
      <c r="I8" s="198"/>
    </row>
    <row r="9" spans="1:9" x14ac:dyDescent="0.35">
      <c r="A9" s="239"/>
      <c r="B9" s="238"/>
      <c r="C9" s="238"/>
      <c r="D9" s="238"/>
      <c r="E9" s="238"/>
      <c r="F9" s="238"/>
      <c r="G9" s="238"/>
      <c r="H9" s="238"/>
      <c r="I9" s="198"/>
    </row>
    <row r="10" spans="1:9" ht="15.5" x14ac:dyDescent="0.35">
      <c r="A10" s="83" t="s">
        <v>248</v>
      </c>
      <c r="B10" s="240" t="s">
        <v>247</v>
      </c>
      <c r="C10" s="240"/>
      <c r="D10" s="240"/>
      <c r="E10" s="240"/>
      <c r="F10" s="240"/>
      <c r="G10" s="240"/>
      <c r="H10" s="240"/>
      <c r="I10" s="199"/>
    </row>
    <row r="11" spans="1:9" ht="20.25" customHeight="1" x14ac:dyDescent="0.35">
      <c r="A11" s="83" t="s">
        <v>248</v>
      </c>
      <c r="B11" s="238" t="s">
        <v>303</v>
      </c>
      <c r="C11" s="238"/>
      <c r="D11" s="238"/>
      <c r="E11" s="238"/>
      <c r="F11" s="238"/>
      <c r="G11" s="238"/>
      <c r="H11" s="238"/>
      <c r="I11" s="198"/>
    </row>
    <row r="12" spans="1:9" ht="26.25" customHeight="1" x14ac:dyDescent="0.35">
      <c r="A12" s="85" t="s">
        <v>249</v>
      </c>
      <c r="B12" s="238" t="s">
        <v>250</v>
      </c>
      <c r="C12" s="238"/>
      <c r="D12" s="238"/>
      <c r="E12" s="238"/>
      <c r="F12" s="238"/>
      <c r="G12" s="238"/>
      <c r="H12" s="238"/>
      <c r="I12" s="198"/>
    </row>
    <row r="13" spans="1:9" ht="15.5" x14ac:dyDescent="0.35">
      <c r="A13" s="229" t="s">
        <v>251</v>
      </c>
      <c r="B13" s="229"/>
      <c r="C13" s="229"/>
      <c r="D13" s="229"/>
      <c r="E13" s="229"/>
      <c r="F13" s="229"/>
      <c r="G13" s="229"/>
      <c r="H13" s="229"/>
      <c r="I13" s="229"/>
    </row>
    <row r="14" spans="1:9" ht="32.25" customHeight="1" x14ac:dyDescent="0.35">
      <c r="A14" s="83" t="s">
        <v>252</v>
      </c>
      <c r="B14" s="233" t="s">
        <v>320</v>
      </c>
      <c r="C14" s="233"/>
      <c r="D14" s="233"/>
      <c r="E14" s="233"/>
      <c r="F14" s="233"/>
      <c r="G14" s="233"/>
      <c r="H14" s="233"/>
      <c r="I14" s="200"/>
    </row>
    <row r="15" spans="1:9" ht="16" x14ac:dyDescent="0.35">
      <c r="A15" s="83" t="s">
        <v>253</v>
      </c>
      <c r="B15" s="234" t="s">
        <v>254</v>
      </c>
      <c r="C15" s="234"/>
      <c r="D15" s="234"/>
      <c r="E15" s="234"/>
      <c r="F15" s="234"/>
      <c r="G15" s="234"/>
      <c r="H15" s="234"/>
      <c r="I15" s="201"/>
    </row>
    <row r="16" spans="1:9" ht="18.75" customHeight="1" x14ac:dyDescent="0.35">
      <c r="A16" s="83" t="s">
        <v>321</v>
      </c>
      <c r="B16" s="225" t="s">
        <v>319</v>
      </c>
      <c r="C16" s="225"/>
      <c r="D16" s="225"/>
      <c r="E16" s="225"/>
      <c r="F16" s="225"/>
      <c r="G16" s="225"/>
      <c r="H16" s="225"/>
      <c r="I16" s="201"/>
    </row>
    <row r="17" spans="1:9" ht="31.5" customHeight="1" x14ac:dyDescent="0.35">
      <c r="A17" s="85" t="s">
        <v>255</v>
      </c>
      <c r="B17" s="233" t="s">
        <v>256</v>
      </c>
      <c r="C17" s="233"/>
      <c r="D17" s="233"/>
      <c r="E17" s="233"/>
      <c r="F17" s="233"/>
      <c r="G17" s="233"/>
      <c r="H17" s="233"/>
      <c r="I17" s="200"/>
    </row>
    <row r="18" spans="1:9" ht="15.5" x14ac:dyDescent="0.35">
      <c r="A18" s="229" t="s">
        <v>257</v>
      </c>
      <c r="B18" s="229"/>
      <c r="C18" s="229"/>
      <c r="D18" s="229"/>
      <c r="E18" s="229"/>
      <c r="F18" s="229"/>
      <c r="G18" s="229"/>
      <c r="H18" s="229"/>
      <c r="I18" s="229"/>
    </row>
    <row r="19" spans="1:9" ht="15.5" x14ac:dyDescent="0.35">
      <c r="A19" s="83" t="s">
        <v>258</v>
      </c>
      <c r="B19" s="230" t="s">
        <v>360</v>
      </c>
      <c r="C19" s="230"/>
      <c r="D19" s="230"/>
      <c r="E19" s="230"/>
      <c r="F19" s="230"/>
      <c r="G19" s="230"/>
      <c r="H19" s="230"/>
      <c r="I19" s="201"/>
    </row>
    <row r="20" spans="1:9" ht="15.5" x14ac:dyDescent="0.35">
      <c r="A20" s="83" t="s">
        <v>259</v>
      </c>
      <c r="B20" s="230" t="s">
        <v>355</v>
      </c>
      <c r="C20" s="230"/>
      <c r="D20" s="230"/>
      <c r="E20" s="230"/>
      <c r="F20" s="230"/>
      <c r="G20" s="230"/>
      <c r="H20" s="230"/>
      <c r="I20" s="200"/>
    </row>
    <row r="21" spans="1:9" ht="15.5" x14ac:dyDescent="0.35">
      <c r="A21" s="83" t="s">
        <v>260</v>
      </c>
      <c r="B21" s="230" t="s">
        <v>335</v>
      </c>
      <c r="C21" s="230"/>
      <c r="D21" s="230"/>
      <c r="E21" s="230"/>
      <c r="F21" s="230"/>
      <c r="G21" s="230"/>
      <c r="H21" s="230"/>
      <c r="I21" s="200"/>
    </row>
    <row r="22" spans="1:9" ht="28.5" customHeight="1" x14ac:dyDescent="0.35">
      <c r="A22" s="83" t="s">
        <v>261</v>
      </c>
      <c r="B22" s="230" t="s">
        <v>357</v>
      </c>
      <c r="C22" s="230"/>
      <c r="D22" s="230"/>
      <c r="E22" s="230"/>
      <c r="F22" s="230"/>
      <c r="G22" s="230"/>
      <c r="H22" s="230"/>
      <c r="I22" s="200"/>
    </row>
    <row r="23" spans="1:9" ht="15.5" x14ac:dyDescent="0.35">
      <c r="A23" s="83" t="s">
        <v>358</v>
      </c>
      <c r="B23" s="231" t="s">
        <v>359</v>
      </c>
      <c r="C23" s="231"/>
      <c r="D23" s="231"/>
      <c r="E23" s="231"/>
      <c r="F23" s="231"/>
      <c r="G23" s="231"/>
      <c r="H23" s="231"/>
      <c r="I23" s="77"/>
    </row>
    <row r="24" spans="1:9" ht="29.25" customHeight="1" x14ac:dyDescent="0.35">
      <c r="A24" s="85" t="s">
        <v>262</v>
      </c>
      <c r="B24" s="232" t="s">
        <v>263</v>
      </c>
      <c r="C24" s="232"/>
      <c r="D24" s="232"/>
      <c r="E24" s="232"/>
      <c r="F24" s="232"/>
      <c r="G24" s="232"/>
      <c r="H24" s="232"/>
      <c r="I24" s="77"/>
    </row>
    <row r="25" spans="1:9" ht="15.5" x14ac:dyDescent="0.35">
      <c r="A25" s="229" t="s">
        <v>264</v>
      </c>
      <c r="B25" s="229"/>
      <c r="C25" s="229"/>
      <c r="D25" s="229"/>
      <c r="E25" s="229"/>
      <c r="F25" s="229"/>
      <c r="G25" s="229"/>
      <c r="H25" s="229"/>
      <c r="I25" s="229"/>
    </row>
    <row r="26" spans="1:9" ht="15.5" x14ac:dyDescent="0.35">
      <c r="A26" s="83" t="s">
        <v>265</v>
      </c>
      <c r="B26" s="227" t="s">
        <v>266</v>
      </c>
      <c r="C26" s="227"/>
      <c r="D26" s="227"/>
      <c r="E26" s="227"/>
      <c r="F26" s="227"/>
      <c r="G26" s="227"/>
      <c r="H26" s="227"/>
      <c r="I26" s="84"/>
    </row>
    <row r="27" spans="1:9" ht="15.5" x14ac:dyDescent="0.35">
      <c r="A27" s="83" t="s">
        <v>267</v>
      </c>
      <c r="B27" s="226" t="s">
        <v>282</v>
      </c>
      <c r="C27" s="226"/>
      <c r="D27" s="226"/>
      <c r="E27" s="226"/>
      <c r="F27" s="226"/>
      <c r="G27" s="226"/>
      <c r="H27" s="226"/>
      <c r="I27" s="84"/>
    </row>
    <row r="28" spans="1:9" ht="15.5" x14ac:dyDescent="0.35">
      <c r="A28" s="83" t="s">
        <v>268</v>
      </c>
      <c r="B28" s="226" t="s">
        <v>281</v>
      </c>
      <c r="C28" s="226"/>
      <c r="D28" s="226"/>
      <c r="E28" s="226"/>
      <c r="F28" s="226"/>
      <c r="G28" s="226"/>
      <c r="H28" s="226"/>
      <c r="I28" s="84"/>
    </row>
    <row r="29" spans="1:9" ht="15.5" x14ac:dyDescent="0.35">
      <c r="A29" s="83" t="s">
        <v>269</v>
      </c>
      <c r="B29" s="227" t="s">
        <v>151</v>
      </c>
      <c r="C29" s="227"/>
      <c r="D29" s="227"/>
      <c r="E29" s="227"/>
      <c r="F29" s="227"/>
      <c r="G29" s="227"/>
      <c r="H29" s="227"/>
      <c r="I29" s="84"/>
    </row>
    <row r="30" spans="1:9" ht="30.75" customHeight="1" x14ac:dyDescent="0.35">
      <c r="A30" s="83" t="s">
        <v>270</v>
      </c>
      <c r="B30" s="228" t="s">
        <v>271</v>
      </c>
      <c r="C30" s="228"/>
      <c r="D30" s="228"/>
      <c r="E30" s="228"/>
      <c r="F30" s="228"/>
      <c r="G30" s="228"/>
      <c r="H30" s="228"/>
      <c r="I30" s="84"/>
    </row>
    <row r="31" spans="1:9" ht="31.5" customHeight="1" x14ac:dyDescent="0.35">
      <c r="A31" s="85" t="s">
        <v>272</v>
      </c>
      <c r="B31" s="228" t="s">
        <v>273</v>
      </c>
      <c r="C31" s="228"/>
      <c r="D31" s="228"/>
      <c r="E31" s="228"/>
      <c r="F31" s="228"/>
      <c r="G31" s="228"/>
      <c r="H31" s="228"/>
      <c r="I31" s="84"/>
    </row>
    <row r="32" spans="1:9" ht="15.5" x14ac:dyDescent="0.35">
      <c r="A32" s="229" t="s">
        <v>274</v>
      </c>
      <c r="B32" s="229"/>
      <c r="C32" s="229"/>
      <c r="D32" s="229"/>
      <c r="E32" s="229"/>
      <c r="F32" s="229"/>
      <c r="G32" s="229"/>
      <c r="H32" s="229"/>
      <c r="I32" s="229"/>
    </row>
    <row r="33" spans="1:9" ht="33" customHeight="1" x14ac:dyDescent="0.35">
      <c r="A33" s="83" t="s">
        <v>275</v>
      </c>
      <c r="B33" s="221" t="s">
        <v>276</v>
      </c>
      <c r="C33" s="221"/>
      <c r="D33" s="221"/>
      <c r="E33" s="221"/>
      <c r="F33" s="221"/>
      <c r="G33" s="221"/>
      <c r="H33" s="221"/>
      <c r="I33" s="84"/>
    </row>
    <row r="34" spans="1:9" ht="34.5" customHeight="1" x14ac:dyDescent="0.35">
      <c r="A34" s="83" t="s">
        <v>277</v>
      </c>
      <c r="B34" s="222" t="s">
        <v>205</v>
      </c>
      <c r="C34" s="222"/>
      <c r="D34" s="222"/>
      <c r="E34" s="222"/>
      <c r="F34" s="222"/>
      <c r="G34" s="222"/>
      <c r="H34" s="222"/>
      <c r="I34" s="84"/>
    </row>
    <row r="35" spans="1:9" ht="31.5" customHeight="1" x14ac:dyDescent="0.35">
      <c r="A35" s="85" t="s">
        <v>278</v>
      </c>
      <c r="B35" s="222" t="s">
        <v>279</v>
      </c>
      <c r="C35" s="222"/>
      <c r="D35" s="222"/>
      <c r="E35" s="222"/>
      <c r="F35" s="222"/>
      <c r="G35" s="222"/>
      <c r="H35" s="222"/>
      <c r="I35" s="84"/>
    </row>
    <row r="36" spans="1:9" ht="9" customHeight="1" x14ac:dyDescent="0.35">
      <c r="A36" s="84"/>
      <c r="B36" s="84"/>
      <c r="C36" s="84"/>
      <c r="D36" s="84"/>
      <c r="E36" s="84"/>
      <c r="F36" s="84"/>
      <c r="G36" s="84"/>
      <c r="H36" s="84"/>
      <c r="I36" s="84"/>
    </row>
    <row r="37" spans="1:9" ht="31" x14ac:dyDescent="0.35">
      <c r="A37" s="85" t="s">
        <v>280</v>
      </c>
      <c r="B37" s="223" t="s">
        <v>216</v>
      </c>
      <c r="C37" s="223"/>
      <c r="D37" s="223"/>
      <c r="E37" s="223"/>
      <c r="F37" s="223"/>
      <c r="G37" s="223"/>
      <c r="H37" s="223"/>
      <c r="I37" s="84"/>
    </row>
  </sheetData>
  <sheetProtection algorithmName="SHA-512" hashValue="UmnbnkURp+5UR4AGKNba178cd8CW9WzBnoBPglvCr2FpxLwlKHGFDS0Oki3D/TOvQnaorC3REVA+qWiMI7TKWg==" saltValue="C6FM4mwvgnfdyy2zjhUewg==" spinCount="100000" sheet="1" objects="1" formatCells="0" formatColumns="0" formatRows="0" insertColumns="0" insertRows="0" insertHyperlinks="0" deleteColumns="0" deleteRows="0" sort="0" autoFilter="0" pivotTables="0"/>
  <mergeCells count="36">
    <mergeCell ref="A13:I13"/>
    <mergeCell ref="B1:H1"/>
    <mergeCell ref="B4:H4"/>
    <mergeCell ref="A5:I5"/>
    <mergeCell ref="A6:A7"/>
    <mergeCell ref="B6:H7"/>
    <mergeCell ref="A8:A9"/>
    <mergeCell ref="B8:H9"/>
    <mergeCell ref="B10:H10"/>
    <mergeCell ref="B11:H11"/>
    <mergeCell ref="B12:H12"/>
    <mergeCell ref="B3:H3"/>
    <mergeCell ref="A25:I25"/>
    <mergeCell ref="B26:H26"/>
    <mergeCell ref="B14:H14"/>
    <mergeCell ref="B15:H15"/>
    <mergeCell ref="B17:H17"/>
    <mergeCell ref="A18:I18"/>
    <mergeCell ref="B19:H19"/>
    <mergeCell ref="B20:H20"/>
    <mergeCell ref="B33:H33"/>
    <mergeCell ref="B34:H34"/>
    <mergeCell ref="B35:H35"/>
    <mergeCell ref="B37:H37"/>
    <mergeCell ref="B2:H2"/>
    <mergeCell ref="B16:H16"/>
    <mergeCell ref="B28:H28"/>
    <mergeCell ref="B27:H27"/>
    <mergeCell ref="B29:H29"/>
    <mergeCell ref="B30:H30"/>
    <mergeCell ref="B31:H31"/>
    <mergeCell ref="A32:I32"/>
    <mergeCell ref="B21:H21"/>
    <mergeCell ref="B22:H22"/>
    <mergeCell ref="B23:H23"/>
    <mergeCell ref="B24:H24"/>
  </mergeCells>
  <hyperlinks>
    <hyperlink ref="B4" location="'ТИТУЛ'!A1" display="'ТИТУЛ'!A1" xr:uid="{FCCFF2D5-B46E-42AB-AC9A-75F9A5EE7557}"/>
    <hyperlink ref="B6" location="'СК-1'!A1" display="'СК-1'!A1" xr:uid="{AB9EA120-9592-4FE9-BDE2-BED906BFF3DC}"/>
    <hyperlink ref="B10" location="'СК-2'!A1" display="'СК-2'!A1" xr:uid="{BEBF493A-32A6-4507-800D-2919EE71BABE}"/>
    <hyperlink ref="B8" location="'СК-1'!A1" display="'СК-1'!A1" xr:uid="{70997096-F08D-426F-B883-D7108337D0A3}"/>
    <hyperlink ref="B11" location="'СК-3'!A1" display="'СК-3'!A1" xr:uid="{EDBF0E43-8440-4B92-9A51-7F56BC23930A}"/>
    <hyperlink ref="B12" location="'ИТОГ СК'!A1" display="'ИТОГ СК'!A1" xr:uid="{09EDC019-54A9-44AA-83E1-3AE200D2DC2C}"/>
    <hyperlink ref="B14" location="'ПР-1'!A1" display="'ПР-1'!A1" xr:uid="{40C7A366-8298-4056-BBA3-07E258E25C88}"/>
    <hyperlink ref="B15" location="'ПР-2'!A1" display="'ПР-2'!A1" xr:uid="{C14A0A5F-9A1E-45F0-B9BB-4B54DE437D81}"/>
    <hyperlink ref="B17" location="'ИТОГ ПР'!A1" display="'ИТОГ ПР'!A1" xr:uid="{6A99FC27-EAC3-46FF-B22D-58C657690DCA}"/>
    <hyperlink ref="B19" location="'РР-1'!A1" display="'РР-1'!A1" xr:uid="{2A45453F-DEBB-4748-A2C2-8A761069266F}"/>
    <hyperlink ref="B20" location="'РР-2'!A1" display="'РР-2'!A1" xr:uid="{46B3539B-B33D-43F7-998B-DAC45AE2BAE3}"/>
    <hyperlink ref="B22" location="'РР-3'!A1" display="'РР-3'!A1" xr:uid="{25D27F89-7F37-477B-8A77-308467F50B24}"/>
    <hyperlink ref="B23" location="'РР-4'!A1" display="'РР-4'!A1" xr:uid="{5A0A55FA-1386-4701-A04C-0FFF5B903EB6}"/>
    <hyperlink ref="B24" location="'ИТОГ РР'!A1" display="'ИТОГ РР'!A1" xr:uid="{17BCAABE-3A2A-4581-864A-575FCE870BDB}"/>
    <hyperlink ref="B26" location="'ХЭ-1'!A1" display="'ХЭ-1'!A1" xr:uid="{A9D4F77D-1417-4352-8767-3ED70119AFB7}"/>
    <hyperlink ref="B27" location="'ХЭ-3'!A1" display="'ХЭ-3'!A1" xr:uid="{3A216266-1D5B-48E5-9F9E-B34B11F4E207}"/>
    <hyperlink ref="B29" location="'ХЭ-4'!A1" display="'ХЭ-4'!A1" xr:uid="{528A417C-3618-4CD1-B04C-1078515B8BEA}"/>
    <hyperlink ref="B30" location="'ХЭ-5'!A1" display="'ХЭ-5'!A1" xr:uid="{99075D81-53CE-40EF-89DE-DD79DD531CA3}"/>
    <hyperlink ref="B31" location="'ИТОГ ХЭ'!A1" display="'ИТОГ ХЭ'!A1" xr:uid="{D1D09DF8-530E-4E0B-A85C-76541B1BC104}"/>
    <hyperlink ref="B33" location="'ФР-1'!A1" display="'ФР-1'!A1" xr:uid="{F2616AC2-0536-4BB1-A407-193FA1293F79}"/>
    <hyperlink ref="B34" location="'ФР-2'!A1" display="'ФР-2'!A1" xr:uid="{404079F3-21D8-4A58-BD25-8114C4CCE34E}"/>
    <hyperlink ref="B35" location="'ИТОГ ФР'!A1" display="'ИТОГ ФР'!A1" xr:uid="{9499E221-9BDB-4B6D-AD56-05425321C5D5}"/>
    <hyperlink ref="B37" location="'ОБЩИЙ ИТОГ'!A1" display="'ОБЩИЙ ИТОГ'!A1" xr:uid="{28CE38CB-FF7C-47EC-A48E-3B2B60E1648D}"/>
    <hyperlink ref="B21" location="'РР-2'!A1" display="'РР-2'!A1" xr:uid="{C2EA1D63-F8E8-43AC-9901-7DE5BDC7F236}"/>
    <hyperlink ref="B16:H16" location="'ПР-3'!A1" display="НАПРАВЛЕНИЕ 3.  ОКРУЖАЮЩИЙ МИР. ПРИРОДА" xr:uid="{9224E8D3-2997-4267-A291-6C584DB158A9}"/>
    <hyperlink ref="B8:H9" location="'СК-2'!A1" display="НАПРАВЛЕНИЕ 2. ФОРМИРОВАНИЕ ОСНОВ ГРАЖДАНСТВЕННОСТИ И ПАРТИОТИЗМА." xr:uid="{5D2940D5-EFAD-4DA0-BA03-4FCE403B2F3E}"/>
    <hyperlink ref="B10:H10" location="'СК-3'!A1" display="НАПРАВЛЕНИЕ 3. ТРУДОВОЕ ВОСПИТАНИЕ" xr:uid="{D588822A-FBF1-45CA-AA98-35BBF49E9A9B}"/>
    <hyperlink ref="B11:H11" location="'СК-3'!A1" display="НАПРАВЛЕНИЕ 4. ФОРМИРОВАНИЕ ОСНОВ БЕЗОПАСНОГО ПОВЕДЕНИЯ" xr:uid="{24D151B2-ABC3-4060-8CB6-CD857330D27B}"/>
    <hyperlink ref="B21:H21" location="'РР-3'!A1" display="НАПРАВЛЕНИЕ 3. СВЯЗНАЯ РЕЧЬ" xr:uid="{D4C48D2C-8CC7-49E3-8618-F699639050C3}"/>
    <hyperlink ref="B22:H22" location="'РР-4'!A1" display="НАПРАВЛЕНИЕ 4. ЗВУКОВАЯ КУЛЬТУРА РЕЧИ. ПОДГОТОВКА К ОБУЧЕНИЮ ГРАМОТЕ" xr:uid="{11056597-7BD6-49B4-94EF-75AC54BCE49D}"/>
    <hyperlink ref="B23:H23" location="'РР-5'!A1" display="НАПРАВЛЕНИЕ 5. ИНТЕРЕС К ХУДОЖЕСТВЕННОЙ ЛИТЕРАТУРЕ" xr:uid="{BB440D00-F286-4459-82D5-44A9EE9A7CB5}"/>
    <hyperlink ref="B27:H27" location="'ХЭ-2'!A1" display="НАПРАВЛЕНИЕ 2. ИЗОБРАЗИТЕЛЬНАЯ ДЕЯТЕЛЬНОСТЬ" xr:uid="{D167C126-9B55-4ACB-A382-163A2B1CAC5A}"/>
    <hyperlink ref="B28:H28" location="'ХЭ-3'!A1" display="НАПРАВЛЕНИЕ 3. КОНСТРУКТИВНАЯ ДЕЯТЕЛЬНОСТЬ" xr:uid="{886CF713-8C85-44FA-B6D7-310F5DE857C2}"/>
    <hyperlink ref="B37:H37" location="'ИТОГОВАЯ ПО ОО'!A1" display="Обобщение результатов педагогической диагностики по всем образовательным областям " xr:uid="{2C4FCFD7-FEF0-43E9-8B6B-06C46AD5EFF3}"/>
  </hyperlinks>
  <pageMargins left="0.45833333333333331" right="0.44791666666666669" top="0.75" bottom="0.75" header="0.3" footer="0.3"/>
  <pageSetup paperSize="9" orientation="portrait" verticalDpi="0" r:id="rId1"/>
  <headerFooter>
    <oddHeader>&amp;R&amp;"Monotype Corsiva"&amp;12О.В. Яковлева&amp;L&amp;"Monotype Corsiva"&amp;12Диагностика индивидуального развития детей  4-5 лет</oddHeader>
    <oddFooter>&amp;R&amp;"Monotype Corsiva"&amp;12https://vk.com/travel_posobiya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C33A-A53C-47D8-97C3-504A8083BF86}">
  <sheetPr codeName="Лист20">
    <tabColor rgb="FFFFFF00"/>
    <pageSetUpPr fitToPage="1"/>
  </sheetPr>
  <dimension ref="A1:AC49"/>
  <sheetViews>
    <sheetView view="pageLayout" zoomScale="55" zoomScaleNormal="100" zoomScalePageLayoutView="55" workbookViewId="0">
      <selection activeCell="R37" sqref="R37"/>
    </sheetView>
  </sheetViews>
  <sheetFormatPr defaultRowHeight="14.5" x14ac:dyDescent="0.35"/>
  <cols>
    <col min="3" max="3" width="27.26953125" customWidth="1"/>
    <col min="12" max="13" width="10.26953125" customWidth="1"/>
    <col min="18" max="18" width="13.1796875" customWidth="1"/>
    <col min="19" max="19" width="11.81640625" customWidth="1"/>
    <col min="20" max="20" width="11" customWidth="1"/>
    <col min="21" max="21" width="10.54296875" customWidth="1"/>
    <col min="22" max="22" width="12" customWidth="1"/>
    <col min="23" max="23" width="11.26953125" customWidth="1"/>
    <col min="24" max="24" width="9.54296875" customWidth="1"/>
    <col min="25" max="25" width="9.81640625" customWidth="1"/>
    <col min="26" max="26" width="11.26953125" customWidth="1"/>
    <col min="27" max="27" width="11.1796875" customWidth="1"/>
  </cols>
  <sheetData>
    <row r="1" spans="1:29" ht="17.5" x14ac:dyDescent="0.35">
      <c r="A1" s="1"/>
      <c r="B1" s="67" t="s">
        <v>151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50" t="s">
        <v>283</v>
      </c>
      <c r="Y1" s="250"/>
      <c r="Z1" s="1"/>
      <c r="AA1" s="1"/>
      <c r="AB1" s="1"/>
      <c r="AC1" s="1"/>
    </row>
    <row r="2" spans="1:29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6" thickBot="1" x14ac:dyDescent="0.4">
      <c r="A3" s="1"/>
      <c r="B3" s="303" t="s">
        <v>10</v>
      </c>
      <c r="C3" s="303" t="s">
        <v>11</v>
      </c>
      <c r="D3" s="275" t="s">
        <v>152</v>
      </c>
      <c r="E3" s="276"/>
      <c r="F3" s="276"/>
      <c r="G3" s="276"/>
      <c r="H3" s="276"/>
      <c r="I3" s="277"/>
      <c r="J3" s="276" t="s">
        <v>153</v>
      </c>
      <c r="K3" s="276"/>
      <c r="L3" s="276"/>
      <c r="M3" s="277"/>
      <c r="N3" s="276" t="s">
        <v>154</v>
      </c>
      <c r="O3" s="276"/>
      <c r="P3" s="276"/>
      <c r="Q3" s="277"/>
      <c r="R3" s="275" t="s">
        <v>155</v>
      </c>
      <c r="S3" s="276"/>
      <c r="T3" s="276"/>
      <c r="U3" s="277"/>
      <c r="V3" s="276" t="s">
        <v>156</v>
      </c>
      <c r="W3" s="276"/>
      <c r="X3" s="276"/>
      <c r="Y3" s="277"/>
      <c r="Z3" s="276" t="s">
        <v>157</v>
      </c>
      <c r="AA3" s="277"/>
      <c r="AB3" s="352" t="s">
        <v>12</v>
      </c>
      <c r="AC3" s="353"/>
    </row>
    <row r="4" spans="1:29" ht="110.25" customHeight="1" thickBot="1" x14ac:dyDescent="0.4">
      <c r="A4" s="1"/>
      <c r="B4" s="304"/>
      <c r="C4" s="304"/>
      <c r="D4" s="271" t="s">
        <v>158</v>
      </c>
      <c r="E4" s="316"/>
      <c r="F4" s="271" t="s">
        <v>159</v>
      </c>
      <c r="G4" s="272"/>
      <c r="H4" s="316" t="s">
        <v>160</v>
      </c>
      <c r="I4" s="272"/>
      <c r="J4" s="271" t="s">
        <v>161</v>
      </c>
      <c r="K4" s="316"/>
      <c r="L4" s="271" t="s">
        <v>162</v>
      </c>
      <c r="M4" s="272"/>
      <c r="N4" s="316" t="s">
        <v>163</v>
      </c>
      <c r="O4" s="272"/>
      <c r="P4" s="271" t="s">
        <v>164</v>
      </c>
      <c r="Q4" s="272"/>
      <c r="R4" s="307" t="s">
        <v>165</v>
      </c>
      <c r="S4" s="282"/>
      <c r="T4" s="316" t="s">
        <v>166</v>
      </c>
      <c r="U4" s="272"/>
      <c r="V4" s="316" t="s">
        <v>167</v>
      </c>
      <c r="W4" s="272"/>
      <c r="X4" s="316" t="s">
        <v>168</v>
      </c>
      <c r="Y4" s="272"/>
      <c r="Z4" s="316" t="s">
        <v>169</v>
      </c>
      <c r="AA4" s="272"/>
      <c r="AB4" s="354"/>
      <c r="AC4" s="355"/>
    </row>
    <row r="5" spans="1:29" ht="16" thickBot="1" x14ac:dyDescent="0.4">
      <c r="A5" s="1"/>
      <c r="B5" s="305"/>
      <c r="C5" s="305"/>
      <c r="D5" s="30" t="s">
        <v>13</v>
      </c>
      <c r="E5" s="30" t="s">
        <v>14</v>
      </c>
      <c r="F5" s="30" t="s">
        <v>13</v>
      </c>
      <c r="G5" s="30" t="s">
        <v>14</v>
      </c>
      <c r="H5" s="30" t="s">
        <v>13</v>
      </c>
      <c r="I5" s="30" t="s">
        <v>14</v>
      </c>
      <c r="J5" s="30" t="s">
        <v>13</v>
      </c>
      <c r="K5" s="30" t="s">
        <v>14</v>
      </c>
      <c r="L5" s="30" t="s">
        <v>13</v>
      </c>
      <c r="M5" s="30" t="s">
        <v>14</v>
      </c>
      <c r="N5" s="30" t="s">
        <v>13</v>
      </c>
      <c r="O5" s="30" t="s">
        <v>14</v>
      </c>
      <c r="P5" s="30" t="s">
        <v>13</v>
      </c>
      <c r="Q5" s="30" t="s">
        <v>14</v>
      </c>
      <c r="R5" s="30" t="s">
        <v>13</v>
      </c>
      <c r="S5" s="30" t="s">
        <v>14</v>
      </c>
      <c r="T5" s="30" t="s">
        <v>13</v>
      </c>
      <c r="U5" s="30" t="s">
        <v>14</v>
      </c>
      <c r="V5" s="30" t="s">
        <v>13</v>
      </c>
      <c r="W5" s="30" t="s">
        <v>14</v>
      </c>
      <c r="X5" s="30" t="s">
        <v>13</v>
      </c>
      <c r="Y5" s="30" t="s">
        <v>14</v>
      </c>
      <c r="Z5" s="30" t="s">
        <v>13</v>
      </c>
      <c r="AA5" s="30" t="s">
        <v>14</v>
      </c>
      <c r="AB5" s="46" t="s">
        <v>13</v>
      </c>
      <c r="AC5" s="46" t="s">
        <v>14</v>
      </c>
    </row>
    <row r="6" spans="1:29" ht="18.5" thickBot="1" x14ac:dyDescent="0.4">
      <c r="A6" s="1"/>
      <c r="B6" s="32">
        <v>1</v>
      </c>
      <c r="C6" s="33" t="s">
        <v>15</v>
      </c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8"/>
      <c r="U6" s="148"/>
      <c r="V6" s="148"/>
      <c r="W6" s="148"/>
      <c r="X6" s="148"/>
      <c r="Y6" s="148"/>
      <c r="Z6" s="148"/>
      <c r="AA6" s="148"/>
      <c r="AB6" s="150">
        <f>(D6+F6+H6+J6+L6+N6+P6+R6+T6+V6+X6+Z6)/12</f>
        <v>0</v>
      </c>
      <c r="AC6" s="150">
        <f>(E6+G6+I6+K6+M6+O6+Q6+S6+U6+W6+Y6+AA6)/12</f>
        <v>0</v>
      </c>
    </row>
    <row r="7" spans="1:29" ht="18.5" thickBot="1" x14ac:dyDescent="0.4">
      <c r="A7" s="1"/>
      <c r="B7" s="32">
        <v>2</v>
      </c>
      <c r="C7" s="33" t="s">
        <v>16</v>
      </c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49"/>
      <c r="U7" s="149"/>
      <c r="V7" s="149"/>
      <c r="W7" s="149"/>
      <c r="X7" s="149"/>
      <c r="Y7" s="149"/>
      <c r="Z7" s="149"/>
      <c r="AA7" s="149"/>
      <c r="AB7" s="150">
        <f t="shared" ref="AB7:AC29" si="0">(D7+F7+H7+J7+L7+N7+P7+R7+T7+V7+X7+Z7)/12</f>
        <v>0</v>
      </c>
      <c r="AC7" s="150">
        <f t="shared" si="0"/>
        <v>0</v>
      </c>
    </row>
    <row r="8" spans="1:29" ht="15.75" customHeight="1" thickBot="1" x14ac:dyDescent="0.4">
      <c r="A8" s="1"/>
      <c r="B8" s="32">
        <v>3</v>
      </c>
      <c r="C8" s="33" t="s">
        <v>17</v>
      </c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49"/>
      <c r="U8" s="149"/>
      <c r="V8" s="149"/>
      <c r="W8" s="149"/>
      <c r="X8" s="149"/>
      <c r="Y8" s="149"/>
      <c r="Z8" s="149"/>
      <c r="AA8" s="149"/>
      <c r="AB8" s="150">
        <f t="shared" si="0"/>
        <v>0</v>
      </c>
      <c r="AC8" s="150">
        <f t="shared" si="0"/>
        <v>0</v>
      </c>
    </row>
    <row r="9" spans="1:29" ht="18.5" thickBot="1" x14ac:dyDescent="0.4">
      <c r="A9" s="1"/>
      <c r="B9" s="32">
        <v>4</v>
      </c>
      <c r="C9" s="33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49"/>
      <c r="U9" s="149"/>
      <c r="V9" s="149"/>
      <c r="W9" s="149"/>
      <c r="X9" s="149"/>
      <c r="Y9" s="149"/>
      <c r="Z9" s="149"/>
      <c r="AA9" s="149"/>
      <c r="AB9" s="150">
        <f t="shared" si="0"/>
        <v>0</v>
      </c>
      <c r="AC9" s="150">
        <f t="shared" si="0"/>
        <v>0</v>
      </c>
    </row>
    <row r="10" spans="1:29" ht="18.5" thickBot="1" x14ac:dyDescent="0.4">
      <c r="A10" s="1"/>
      <c r="B10" s="32">
        <v>5</v>
      </c>
      <c r="C10" s="33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49"/>
      <c r="U10" s="149"/>
      <c r="V10" s="149"/>
      <c r="W10" s="149"/>
      <c r="X10" s="149"/>
      <c r="Y10" s="149"/>
      <c r="Z10" s="149"/>
      <c r="AA10" s="149"/>
      <c r="AB10" s="150">
        <f t="shared" si="0"/>
        <v>0</v>
      </c>
      <c r="AC10" s="150">
        <f t="shared" si="0"/>
        <v>0</v>
      </c>
    </row>
    <row r="11" spans="1:29" ht="18.5" thickBot="1" x14ac:dyDescent="0.4">
      <c r="A11" s="1"/>
      <c r="B11" s="32">
        <v>6</v>
      </c>
      <c r="C11" s="33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49"/>
      <c r="U11" s="149"/>
      <c r="V11" s="149"/>
      <c r="W11" s="149"/>
      <c r="X11" s="149"/>
      <c r="Y11" s="149"/>
      <c r="Z11" s="149"/>
      <c r="AA11" s="149"/>
      <c r="AB11" s="150">
        <f t="shared" si="0"/>
        <v>0</v>
      </c>
      <c r="AC11" s="150">
        <f t="shared" si="0"/>
        <v>0</v>
      </c>
    </row>
    <row r="12" spans="1:29" ht="18.5" thickBot="1" x14ac:dyDescent="0.4">
      <c r="A12" s="1"/>
      <c r="B12" s="32">
        <v>7</v>
      </c>
      <c r="C12" s="33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49"/>
      <c r="U12" s="149"/>
      <c r="V12" s="149"/>
      <c r="W12" s="149"/>
      <c r="X12" s="149"/>
      <c r="Y12" s="149"/>
      <c r="Z12" s="149"/>
      <c r="AA12" s="149"/>
      <c r="AB12" s="150">
        <f t="shared" si="0"/>
        <v>0</v>
      </c>
      <c r="AC12" s="150">
        <f t="shared" si="0"/>
        <v>0</v>
      </c>
    </row>
    <row r="13" spans="1:29" ht="18.5" thickBot="1" x14ac:dyDescent="0.4">
      <c r="A13" s="1"/>
      <c r="B13" s="32">
        <v>8</v>
      </c>
      <c r="C13" s="33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49"/>
      <c r="U13" s="149"/>
      <c r="V13" s="149"/>
      <c r="W13" s="149"/>
      <c r="X13" s="149"/>
      <c r="Y13" s="149"/>
      <c r="Z13" s="149"/>
      <c r="AA13" s="149"/>
      <c r="AB13" s="150">
        <f t="shared" si="0"/>
        <v>0</v>
      </c>
      <c r="AC13" s="150">
        <f t="shared" si="0"/>
        <v>0</v>
      </c>
    </row>
    <row r="14" spans="1:29" ht="18.5" thickBot="1" x14ac:dyDescent="0.4">
      <c r="A14" s="1"/>
      <c r="B14" s="32">
        <v>9</v>
      </c>
      <c r="C14" s="33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49"/>
      <c r="U14" s="149"/>
      <c r="V14" s="149"/>
      <c r="W14" s="149"/>
      <c r="X14" s="149"/>
      <c r="Y14" s="149"/>
      <c r="Z14" s="149"/>
      <c r="AA14" s="149"/>
      <c r="AB14" s="150">
        <f t="shared" si="0"/>
        <v>0</v>
      </c>
      <c r="AC14" s="150">
        <f t="shared" si="0"/>
        <v>0</v>
      </c>
    </row>
    <row r="15" spans="1:29" ht="18.5" thickBot="1" x14ac:dyDescent="0.4">
      <c r="A15" s="1"/>
      <c r="B15" s="32">
        <v>10</v>
      </c>
      <c r="C15" s="33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49"/>
      <c r="U15" s="149"/>
      <c r="V15" s="149"/>
      <c r="W15" s="149"/>
      <c r="X15" s="149"/>
      <c r="Y15" s="149"/>
      <c r="Z15" s="149"/>
      <c r="AA15" s="149"/>
      <c r="AB15" s="150">
        <f t="shared" si="0"/>
        <v>0</v>
      </c>
      <c r="AC15" s="150">
        <f t="shared" si="0"/>
        <v>0</v>
      </c>
    </row>
    <row r="16" spans="1:29" ht="18.5" thickBot="1" x14ac:dyDescent="0.4">
      <c r="A16" s="1"/>
      <c r="B16" s="32">
        <v>11</v>
      </c>
      <c r="C16" s="33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49"/>
      <c r="U16" s="149"/>
      <c r="V16" s="149"/>
      <c r="W16" s="149"/>
      <c r="X16" s="149"/>
      <c r="Y16" s="149"/>
      <c r="Z16" s="149"/>
      <c r="AA16" s="149"/>
      <c r="AB16" s="150">
        <f t="shared" si="0"/>
        <v>0</v>
      </c>
      <c r="AC16" s="150">
        <f t="shared" si="0"/>
        <v>0</v>
      </c>
    </row>
    <row r="17" spans="1:29" ht="18.5" thickBot="1" x14ac:dyDescent="0.4">
      <c r="A17" s="1"/>
      <c r="B17" s="32">
        <v>12</v>
      </c>
      <c r="C17" s="33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49"/>
      <c r="U17" s="149"/>
      <c r="V17" s="149"/>
      <c r="W17" s="149"/>
      <c r="X17" s="149"/>
      <c r="Y17" s="149"/>
      <c r="Z17" s="149"/>
      <c r="AA17" s="149"/>
      <c r="AB17" s="150">
        <f t="shared" si="0"/>
        <v>0</v>
      </c>
      <c r="AC17" s="150">
        <f t="shared" si="0"/>
        <v>0</v>
      </c>
    </row>
    <row r="18" spans="1:29" ht="18.5" thickBot="1" x14ac:dyDescent="0.4">
      <c r="A18" s="1"/>
      <c r="B18" s="32">
        <v>13</v>
      </c>
      <c r="C18" s="33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49"/>
      <c r="U18" s="149"/>
      <c r="V18" s="149"/>
      <c r="W18" s="149"/>
      <c r="X18" s="149"/>
      <c r="Y18" s="149"/>
      <c r="Z18" s="149"/>
      <c r="AA18" s="149"/>
      <c r="AB18" s="150">
        <f t="shared" si="0"/>
        <v>0</v>
      </c>
      <c r="AC18" s="150">
        <f t="shared" si="0"/>
        <v>0</v>
      </c>
    </row>
    <row r="19" spans="1:29" ht="18.5" thickBot="1" x14ac:dyDescent="0.4">
      <c r="A19" s="1"/>
      <c r="B19" s="32">
        <v>14</v>
      </c>
      <c r="C19" s="33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49"/>
      <c r="U19" s="149"/>
      <c r="V19" s="149"/>
      <c r="W19" s="149"/>
      <c r="X19" s="149"/>
      <c r="Y19" s="149"/>
      <c r="Z19" s="149"/>
      <c r="AA19" s="149"/>
      <c r="AB19" s="150">
        <f t="shared" si="0"/>
        <v>0</v>
      </c>
      <c r="AC19" s="150">
        <f t="shared" si="0"/>
        <v>0</v>
      </c>
    </row>
    <row r="20" spans="1:29" ht="18.5" thickBot="1" x14ac:dyDescent="0.4">
      <c r="A20" s="1"/>
      <c r="B20" s="32">
        <v>15</v>
      </c>
      <c r="C20" s="33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49"/>
      <c r="U20" s="149"/>
      <c r="V20" s="149"/>
      <c r="W20" s="149"/>
      <c r="X20" s="149"/>
      <c r="Y20" s="149"/>
      <c r="Z20" s="149"/>
      <c r="AA20" s="149"/>
      <c r="AB20" s="150">
        <f t="shared" si="0"/>
        <v>0</v>
      </c>
      <c r="AC20" s="150">
        <f t="shared" si="0"/>
        <v>0</v>
      </c>
    </row>
    <row r="21" spans="1:29" ht="18.5" thickBot="1" x14ac:dyDescent="0.4">
      <c r="A21" s="1"/>
      <c r="B21" s="32">
        <v>16</v>
      </c>
      <c r="C21" s="33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49"/>
      <c r="U21" s="149"/>
      <c r="V21" s="149"/>
      <c r="W21" s="149"/>
      <c r="X21" s="149"/>
      <c r="Y21" s="149"/>
      <c r="Z21" s="149"/>
      <c r="AA21" s="149"/>
      <c r="AB21" s="150">
        <f t="shared" si="0"/>
        <v>0</v>
      </c>
      <c r="AC21" s="150">
        <f t="shared" si="0"/>
        <v>0</v>
      </c>
    </row>
    <row r="22" spans="1:29" ht="18.5" thickBot="1" x14ac:dyDescent="0.4">
      <c r="A22" s="1"/>
      <c r="B22" s="32">
        <v>17</v>
      </c>
      <c r="C22" s="33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49"/>
      <c r="U22" s="149"/>
      <c r="V22" s="149"/>
      <c r="W22" s="149"/>
      <c r="X22" s="149"/>
      <c r="Y22" s="149"/>
      <c r="Z22" s="149"/>
      <c r="AA22" s="149"/>
      <c r="AB22" s="150">
        <f t="shared" si="0"/>
        <v>0</v>
      </c>
      <c r="AC22" s="150">
        <f t="shared" si="0"/>
        <v>0</v>
      </c>
    </row>
    <row r="23" spans="1:29" ht="18.5" thickBot="1" x14ac:dyDescent="0.4">
      <c r="A23" s="1"/>
      <c r="B23" s="32">
        <v>18</v>
      </c>
      <c r="C23" s="33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49"/>
      <c r="U23" s="149"/>
      <c r="V23" s="149"/>
      <c r="W23" s="149"/>
      <c r="X23" s="149"/>
      <c r="Y23" s="149"/>
      <c r="Z23" s="149"/>
      <c r="AA23" s="149"/>
      <c r="AB23" s="150">
        <f t="shared" si="0"/>
        <v>0</v>
      </c>
      <c r="AC23" s="150">
        <f t="shared" si="0"/>
        <v>0</v>
      </c>
    </row>
    <row r="24" spans="1:29" ht="18.5" thickBot="1" x14ac:dyDescent="0.4">
      <c r="A24" s="1"/>
      <c r="B24" s="32">
        <v>19</v>
      </c>
      <c r="C24" s="33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49"/>
      <c r="U24" s="149"/>
      <c r="V24" s="149"/>
      <c r="W24" s="149"/>
      <c r="X24" s="149"/>
      <c r="Y24" s="149"/>
      <c r="Z24" s="149"/>
      <c r="AA24" s="149"/>
      <c r="AB24" s="150">
        <f t="shared" si="0"/>
        <v>0</v>
      </c>
      <c r="AC24" s="150">
        <f t="shared" si="0"/>
        <v>0</v>
      </c>
    </row>
    <row r="25" spans="1:29" ht="18.5" thickBot="1" x14ac:dyDescent="0.4">
      <c r="A25" s="1"/>
      <c r="B25" s="32">
        <v>20</v>
      </c>
      <c r="C25" s="33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49"/>
      <c r="U25" s="149"/>
      <c r="V25" s="149"/>
      <c r="W25" s="149"/>
      <c r="X25" s="149"/>
      <c r="Y25" s="149"/>
      <c r="Z25" s="149"/>
      <c r="AA25" s="149"/>
      <c r="AB25" s="150">
        <f t="shared" si="0"/>
        <v>0</v>
      </c>
      <c r="AC25" s="150">
        <f t="shared" si="0"/>
        <v>0</v>
      </c>
    </row>
    <row r="26" spans="1:29" ht="18.5" thickBot="1" x14ac:dyDescent="0.4">
      <c r="A26" s="1"/>
      <c r="B26" s="32">
        <v>21</v>
      </c>
      <c r="C26" s="33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49"/>
      <c r="U26" s="149"/>
      <c r="V26" s="149"/>
      <c r="W26" s="149"/>
      <c r="X26" s="149"/>
      <c r="Y26" s="149"/>
      <c r="Z26" s="149"/>
      <c r="AA26" s="149"/>
      <c r="AB26" s="150">
        <f t="shared" si="0"/>
        <v>0</v>
      </c>
      <c r="AC26" s="150">
        <f t="shared" si="0"/>
        <v>0</v>
      </c>
    </row>
    <row r="27" spans="1:29" ht="18.5" thickBot="1" x14ac:dyDescent="0.4">
      <c r="A27" s="1"/>
      <c r="B27" s="32">
        <v>22</v>
      </c>
      <c r="C27" s="33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49"/>
      <c r="U27" s="149"/>
      <c r="V27" s="149"/>
      <c r="W27" s="149"/>
      <c r="X27" s="149"/>
      <c r="Y27" s="149"/>
      <c r="Z27" s="149"/>
      <c r="AA27" s="149"/>
      <c r="AB27" s="150">
        <f t="shared" si="0"/>
        <v>0</v>
      </c>
      <c r="AC27" s="150">
        <f t="shared" si="0"/>
        <v>0</v>
      </c>
    </row>
    <row r="28" spans="1:29" ht="18.5" thickBot="1" x14ac:dyDescent="0.4">
      <c r="A28" s="1"/>
      <c r="B28" s="32">
        <v>23</v>
      </c>
      <c r="C28" s="33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49"/>
      <c r="U28" s="149"/>
      <c r="V28" s="149"/>
      <c r="W28" s="149"/>
      <c r="X28" s="149"/>
      <c r="Y28" s="149"/>
      <c r="Z28" s="149"/>
      <c r="AA28" s="149"/>
      <c r="AB28" s="150">
        <f t="shared" si="0"/>
        <v>0</v>
      </c>
      <c r="AC28" s="150">
        <f t="shared" si="0"/>
        <v>0</v>
      </c>
    </row>
    <row r="29" spans="1:29" ht="18.5" thickBot="1" x14ac:dyDescent="0.4">
      <c r="A29" s="1"/>
      <c r="B29" s="32">
        <v>24</v>
      </c>
      <c r="C29" s="33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49"/>
      <c r="U29" s="149"/>
      <c r="V29" s="149"/>
      <c r="W29" s="149"/>
      <c r="X29" s="149"/>
      <c r="Y29" s="149"/>
      <c r="Z29" s="149"/>
      <c r="AA29" s="149"/>
      <c r="AB29" s="150">
        <f t="shared" si="0"/>
        <v>0</v>
      </c>
      <c r="AC29" s="150">
        <f t="shared" si="0"/>
        <v>0</v>
      </c>
    </row>
    <row r="30" spans="1:29" ht="18.5" thickBot="1" x14ac:dyDescent="0.4">
      <c r="A30" s="1"/>
      <c r="B30" s="32"/>
      <c r="C30" s="48" t="s">
        <v>18</v>
      </c>
      <c r="D30" s="93">
        <f>(D6+D7+D8+D9+D10+D11+D12+D13+D14+D15+D16+D17+D18+D19+D20+D21+D22+D23+D24+D25+D26+D27+D28+D29)/COUNTA($C$6:$C$29)</f>
        <v>0</v>
      </c>
      <c r="E30" s="93">
        <f t="shared" ref="E30:AA30" si="1">(E6+E7+E8+E9+E10+E11+E12+E13+E14+E15+E16+E17+E18+E19+E20+E21+E22+E23+E24+E25+E26+E27+E28+E29)/COUNTA($C$6:$C$29)</f>
        <v>0</v>
      </c>
      <c r="F30" s="93">
        <f t="shared" si="1"/>
        <v>0</v>
      </c>
      <c r="G30" s="93">
        <f t="shared" si="1"/>
        <v>0</v>
      </c>
      <c r="H30" s="93">
        <f t="shared" si="1"/>
        <v>0</v>
      </c>
      <c r="I30" s="93">
        <f t="shared" si="1"/>
        <v>0</v>
      </c>
      <c r="J30" s="93">
        <f t="shared" si="1"/>
        <v>0</v>
      </c>
      <c r="K30" s="93">
        <f t="shared" si="1"/>
        <v>0</v>
      </c>
      <c r="L30" s="93">
        <f t="shared" si="1"/>
        <v>0</v>
      </c>
      <c r="M30" s="93">
        <f t="shared" si="1"/>
        <v>0</v>
      </c>
      <c r="N30" s="93">
        <f t="shared" si="1"/>
        <v>0</v>
      </c>
      <c r="O30" s="93">
        <f t="shared" si="1"/>
        <v>0</v>
      </c>
      <c r="P30" s="93">
        <f t="shared" si="1"/>
        <v>0</v>
      </c>
      <c r="Q30" s="93">
        <f t="shared" si="1"/>
        <v>0</v>
      </c>
      <c r="R30" s="93">
        <f t="shared" si="1"/>
        <v>0</v>
      </c>
      <c r="S30" s="93">
        <f t="shared" si="1"/>
        <v>0</v>
      </c>
      <c r="T30" s="93">
        <f t="shared" si="1"/>
        <v>0</v>
      </c>
      <c r="U30" s="93">
        <f t="shared" si="1"/>
        <v>0</v>
      </c>
      <c r="V30" s="93">
        <f t="shared" si="1"/>
        <v>0</v>
      </c>
      <c r="W30" s="93">
        <f t="shared" si="1"/>
        <v>0</v>
      </c>
      <c r="X30" s="93">
        <f t="shared" si="1"/>
        <v>0</v>
      </c>
      <c r="Y30" s="93">
        <f t="shared" si="1"/>
        <v>0</v>
      </c>
      <c r="Z30" s="93">
        <f t="shared" si="1"/>
        <v>0</v>
      </c>
      <c r="AA30" s="93">
        <f t="shared" si="1"/>
        <v>0</v>
      </c>
      <c r="AB30" s="166">
        <f t="shared" ref="AB30" si="2">(D30+F30+H30+J30+L30+N30+P30+R30+T30+V30+X30+Z30)/12</f>
        <v>0</v>
      </c>
      <c r="AC30" s="166">
        <f t="shared" ref="AC30" si="3">(E30+G30+I30+K30+M30+O30+Q30+S30+U30+W30+Y30+AA30)/12</f>
        <v>0</v>
      </c>
    </row>
    <row r="31" spans="1:29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5" x14ac:dyDescent="0.35">
      <c r="A32" s="1"/>
      <c r="B32" s="1"/>
      <c r="C32" s="35" t="s">
        <v>19</v>
      </c>
      <c r="D32" s="42"/>
      <c r="E32" s="42"/>
      <c r="F32" s="42"/>
      <c r="G32" s="42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30" x14ac:dyDescent="0.35">
      <c r="A33" s="1"/>
      <c r="B33" s="1"/>
      <c r="C33" s="37"/>
      <c r="D33" s="87" t="s">
        <v>20</v>
      </c>
      <c r="E33" s="38" t="s">
        <v>21</v>
      </c>
      <c r="F33" s="38" t="s">
        <v>22</v>
      </c>
      <c r="G33" s="38" t="s">
        <v>23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5" x14ac:dyDescent="0.35">
      <c r="A34" s="1"/>
      <c r="B34" s="1"/>
      <c r="C34" s="41" t="s">
        <v>24</v>
      </c>
      <c r="D34" s="50">
        <f>COUNTA($C$6:$C$29)</f>
        <v>3</v>
      </c>
      <c r="E34" s="50">
        <f>COUNTIF(AB6:AB29,"&gt;=3,8")</f>
        <v>0</v>
      </c>
      <c r="F34" s="50">
        <f>COUNTIFS(AB6:AB29,"&lt;3,7",AB6:AB29,"&gt;=2,3")</f>
        <v>0</v>
      </c>
      <c r="G34" s="50">
        <f>COUNTIFS(AB6:AB29,"&lt;2,2",AB6:AB29,"&gt;0")</f>
        <v>0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5" x14ac:dyDescent="0.35">
      <c r="A35" s="1"/>
      <c r="B35" s="1"/>
      <c r="C35" s="41" t="s">
        <v>25</v>
      </c>
      <c r="D35" s="50">
        <v>100</v>
      </c>
      <c r="E35" s="141">
        <f>E34*D35/D34</f>
        <v>0</v>
      </c>
      <c r="F35" s="141">
        <f>F34*D35/D34</f>
        <v>0</v>
      </c>
      <c r="G35" s="141">
        <f>G34*D35/D34</f>
        <v>0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5" x14ac:dyDescent="0.35">
      <c r="A36" s="1"/>
      <c r="B36" s="1"/>
      <c r="C36" s="42"/>
      <c r="D36" s="42"/>
      <c r="E36" s="42"/>
      <c r="F36" s="42"/>
      <c r="G36" s="42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5" x14ac:dyDescent="0.35">
      <c r="A37" s="1"/>
      <c r="B37" s="1"/>
      <c r="C37" s="35" t="s">
        <v>26</v>
      </c>
      <c r="D37" s="42"/>
      <c r="E37" s="42"/>
      <c r="F37" s="42"/>
      <c r="G37" s="4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30" x14ac:dyDescent="0.35">
      <c r="A38" s="1"/>
      <c r="B38" s="1"/>
      <c r="C38" s="37"/>
      <c r="D38" s="89" t="s">
        <v>20</v>
      </c>
      <c r="E38" s="38" t="s">
        <v>21</v>
      </c>
      <c r="F38" s="38" t="s">
        <v>22</v>
      </c>
      <c r="G38" s="38" t="s">
        <v>23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5" x14ac:dyDescent="0.35">
      <c r="A39" s="1"/>
      <c r="B39" s="1"/>
      <c r="C39" s="41" t="s">
        <v>24</v>
      </c>
      <c r="D39" s="50">
        <f>COUNTA(C5:C28)</f>
        <v>3</v>
      </c>
      <c r="E39" s="50">
        <f>COUNTIF(AC6:AC29,"&gt;=3,8")</f>
        <v>0</v>
      </c>
      <c r="F39" s="50">
        <f>COUNTIFS(AC6:AC29,"&lt;3,7",AC6:AC29,"&gt;=2,3")</f>
        <v>0</v>
      </c>
      <c r="G39" s="50">
        <f>COUNTIFS(AC6:AC29,"&lt;2,2",AC6:AC29,"&gt;0")</f>
        <v>0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5" x14ac:dyDescent="0.35">
      <c r="A40" s="1"/>
      <c r="B40" s="1"/>
      <c r="C40" s="41" t="s">
        <v>25</v>
      </c>
      <c r="D40" s="50">
        <v>100</v>
      </c>
      <c r="E40" s="141">
        <f>E39*D40/D39</f>
        <v>0</v>
      </c>
      <c r="F40" s="141">
        <f>F39*D40/D39</f>
        <v>0</v>
      </c>
      <c r="G40" s="141">
        <f>G39*D40/D39</f>
        <v>0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</sheetData>
  <sheetProtection algorithmName="SHA-512" hashValue="jPJ2VL+hA0Y+eivFQAEmwkIbKz4h5T4pQZVupf7VbAxKsPOxU8ouJhzJFAMQZ4I6wnIgfjUq0Z/fB1sbN2OtTw==" saltValue="3yqifN7CYQ/Homl76YMEAA==" spinCount="100000" sheet="1" formatCells="0" formatColumns="0" formatRows="0" insertColumns="0" insertRows="0" insertHyperlinks="0" deleteColumns="0" deleteRows="0" sort="0" autoFilter="0" pivotTables="0"/>
  <mergeCells count="22">
    <mergeCell ref="Z4:AA4"/>
    <mergeCell ref="B3:B5"/>
    <mergeCell ref="C3:C5"/>
    <mergeCell ref="D3:I3"/>
    <mergeCell ref="J3:M3"/>
    <mergeCell ref="N3:Q3"/>
    <mergeCell ref="X1:Y1"/>
    <mergeCell ref="V3:Y3"/>
    <mergeCell ref="Z3:AA3"/>
    <mergeCell ref="AB3:AC4"/>
    <mergeCell ref="D4:E4"/>
    <mergeCell ref="F4:G4"/>
    <mergeCell ref="H4:I4"/>
    <mergeCell ref="J4:K4"/>
    <mergeCell ref="L4:M4"/>
    <mergeCell ref="N4:O4"/>
    <mergeCell ref="P4:Q4"/>
    <mergeCell ref="R3:U3"/>
    <mergeCell ref="R4:S4"/>
    <mergeCell ref="T4:U4"/>
    <mergeCell ref="V4:W4"/>
    <mergeCell ref="X4:Y4"/>
  </mergeCells>
  <hyperlinks>
    <hyperlink ref="X1" location="ОГЛАВЛЕНИЕ!A1" display="ОГЛАВЛЕНИЕ" xr:uid="{103815F1-B89E-4DA8-93B3-D417D16AB8FA}"/>
  </hyperlinks>
  <pageMargins left="0.7" right="0.7" top="0.75" bottom="0.75" header="0.3" footer="0.3"/>
  <pageSetup paperSize="9" scale="44" fitToHeight="0" orientation="landscape" verticalDpi="0" r:id="rId1"/>
  <headerFooter>
    <oddHeader>&amp;R&amp;"Monotype Corsiva"&amp;12О.В. Яковлева&amp;L&amp;"Monotype Corsiva"&amp;12Диагностика индивидуального развития детей  4-5 лет</oddHeader>
    <oddFooter>&amp;R&amp;"Monotype Corsiva"&amp;12https://vk.com/travel_posobiya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9DA81-5155-469B-B556-37B855770117}">
  <sheetPr codeName="Лист21">
    <tabColor rgb="FFFFFF00"/>
    <pageSetUpPr fitToPage="1"/>
  </sheetPr>
  <dimension ref="A1:N40"/>
  <sheetViews>
    <sheetView view="pageLayout" topLeftCell="A4" zoomScale="85" zoomScaleNormal="100" zoomScalePageLayoutView="85" workbookViewId="0">
      <selection activeCell="K1" sqref="K1"/>
    </sheetView>
  </sheetViews>
  <sheetFormatPr defaultColWidth="9.1796875" defaultRowHeight="14.5" x14ac:dyDescent="0.35"/>
  <cols>
    <col min="1" max="1" width="9.1796875" style="1"/>
    <col min="2" max="2" width="27" style="1" customWidth="1"/>
    <col min="3" max="16384" width="9.1796875" style="1"/>
  </cols>
  <sheetData>
    <row r="1" spans="1:14" ht="17.5" x14ac:dyDescent="0.35">
      <c r="A1" s="67" t="s">
        <v>170</v>
      </c>
    </row>
    <row r="2" spans="1:14" ht="15" thickBot="1" x14ac:dyDescent="0.4">
      <c r="M2" s="358" t="s">
        <v>283</v>
      </c>
      <c r="N2" s="358"/>
    </row>
    <row r="3" spans="1:14" ht="16" thickBot="1" x14ac:dyDescent="0.4">
      <c r="A3" s="303" t="s">
        <v>10</v>
      </c>
      <c r="B3" s="303" t="s">
        <v>11</v>
      </c>
      <c r="C3" s="317" t="s">
        <v>171</v>
      </c>
      <c r="D3" s="317"/>
      <c r="E3" s="317"/>
      <c r="F3" s="314"/>
      <c r="G3" s="361" t="s">
        <v>12</v>
      </c>
      <c r="H3" s="344"/>
      <c r="I3" s="276" t="s">
        <v>172</v>
      </c>
      <c r="J3" s="276"/>
      <c r="K3" s="276"/>
      <c r="L3" s="277"/>
      <c r="M3" s="360" t="s">
        <v>12</v>
      </c>
      <c r="N3" s="360"/>
    </row>
    <row r="4" spans="1:14" ht="96.75" customHeight="1" thickBot="1" x14ac:dyDescent="0.4">
      <c r="A4" s="304"/>
      <c r="B4" s="304"/>
      <c r="C4" s="316" t="s">
        <v>173</v>
      </c>
      <c r="D4" s="272"/>
      <c r="E4" s="316" t="s">
        <v>174</v>
      </c>
      <c r="F4" s="272"/>
      <c r="G4" s="362"/>
      <c r="H4" s="346"/>
      <c r="I4" s="316" t="s">
        <v>175</v>
      </c>
      <c r="J4" s="272"/>
      <c r="K4" s="316" t="s">
        <v>176</v>
      </c>
      <c r="L4" s="272"/>
      <c r="M4" s="360"/>
      <c r="N4" s="360"/>
    </row>
    <row r="5" spans="1:14" ht="16" thickBot="1" x14ac:dyDescent="0.4">
      <c r="A5" s="305"/>
      <c r="B5" s="305"/>
      <c r="C5" s="30" t="s">
        <v>13</v>
      </c>
      <c r="D5" s="30" t="s">
        <v>14</v>
      </c>
      <c r="E5" s="30" t="s">
        <v>13</v>
      </c>
      <c r="F5" s="30" t="s">
        <v>14</v>
      </c>
      <c r="G5" s="46" t="s">
        <v>13</v>
      </c>
      <c r="H5" s="46" t="s">
        <v>14</v>
      </c>
      <c r="I5" s="30" t="s">
        <v>13</v>
      </c>
      <c r="J5" s="30" t="s">
        <v>14</v>
      </c>
      <c r="K5" s="30" t="s">
        <v>13</v>
      </c>
      <c r="L5" s="30" t="s">
        <v>14</v>
      </c>
      <c r="M5" s="46" t="s">
        <v>13</v>
      </c>
      <c r="N5" s="46" t="s">
        <v>14</v>
      </c>
    </row>
    <row r="6" spans="1:14" ht="16" thickBot="1" x14ac:dyDescent="0.4">
      <c r="A6" s="32">
        <v>1</v>
      </c>
      <c r="B6" s="33" t="s">
        <v>15</v>
      </c>
      <c r="C6" s="147"/>
      <c r="D6" s="147"/>
      <c r="E6" s="147"/>
      <c r="F6" s="147"/>
      <c r="G6" s="158">
        <f>(C6+E6)/2</f>
        <v>0</v>
      </c>
      <c r="H6" s="158">
        <f>(D6+F6)/2</f>
        <v>0</v>
      </c>
      <c r="I6" s="148"/>
      <c r="J6" s="148"/>
      <c r="K6" s="148"/>
      <c r="L6" s="148"/>
      <c r="M6" s="146">
        <f t="shared" ref="M6:N29" si="0">(I6+K6)/2</f>
        <v>0</v>
      </c>
      <c r="N6" s="146">
        <f t="shared" si="0"/>
        <v>0</v>
      </c>
    </row>
    <row r="7" spans="1:14" ht="16" thickBot="1" x14ac:dyDescent="0.4">
      <c r="A7" s="32">
        <v>2</v>
      </c>
      <c r="B7" s="33" t="s">
        <v>16</v>
      </c>
      <c r="C7" s="136"/>
      <c r="D7" s="136"/>
      <c r="E7" s="136"/>
      <c r="F7" s="136"/>
      <c r="G7" s="158">
        <f t="shared" ref="G7:H29" si="1">(C7+E7)/2</f>
        <v>0</v>
      </c>
      <c r="H7" s="158">
        <f t="shared" si="1"/>
        <v>0</v>
      </c>
      <c r="I7" s="149"/>
      <c r="J7" s="149"/>
      <c r="K7" s="149"/>
      <c r="L7" s="149"/>
      <c r="M7" s="146">
        <f t="shared" si="0"/>
        <v>0</v>
      </c>
      <c r="N7" s="146">
        <f t="shared" si="0"/>
        <v>0</v>
      </c>
    </row>
    <row r="8" spans="1:14" ht="18.75" customHeight="1" thickBot="1" x14ac:dyDescent="0.4">
      <c r="A8" s="32">
        <v>3</v>
      </c>
      <c r="B8" s="33" t="s">
        <v>17</v>
      </c>
      <c r="C8" s="136"/>
      <c r="D8" s="136"/>
      <c r="E8" s="136"/>
      <c r="F8" s="136"/>
      <c r="G8" s="158">
        <f t="shared" si="1"/>
        <v>0</v>
      </c>
      <c r="H8" s="158">
        <f t="shared" si="1"/>
        <v>0</v>
      </c>
      <c r="I8" s="149"/>
      <c r="J8" s="149"/>
      <c r="K8" s="149"/>
      <c r="L8" s="149"/>
      <c r="M8" s="146">
        <f t="shared" si="0"/>
        <v>0</v>
      </c>
      <c r="N8" s="146">
        <f t="shared" si="0"/>
        <v>0</v>
      </c>
    </row>
    <row r="9" spans="1:14" ht="16" thickBot="1" x14ac:dyDescent="0.4">
      <c r="A9" s="32">
        <v>4</v>
      </c>
      <c r="B9" s="33"/>
      <c r="C9" s="136"/>
      <c r="D9" s="136"/>
      <c r="E9" s="136"/>
      <c r="F9" s="136"/>
      <c r="G9" s="158">
        <f t="shared" si="1"/>
        <v>0</v>
      </c>
      <c r="H9" s="158">
        <f t="shared" si="1"/>
        <v>0</v>
      </c>
      <c r="I9" s="149"/>
      <c r="J9" s="149"/>
      <c r="K9" s="149"/>
      <c r="L9" s="149"/>
      <c r="M9" s="146">
        <f t="shared" si="0"/>
        <v>0</v>
      </c>
      <c r="N9" s="146">
        <f t="shared" si="0"/>
        <v>0</v>
      </c>
    </row>
    <row r="10" spans="1:14" ht="16" thickBot="1" x14ac:dyDescent="0.4">
      <c r="A10" s="32">
        <v>5</v>
      </c>
      <c r="B10" s="33"/>
      <c r="C10" s="136"/>
      <c r="D10" s="136"/>
      <c r="E10" s="136"/>
      <c r="F10" s="136"/>
      <c r="G10" s="158">
        <f t="shared" si="1"/>
        <v>0</v>
      </c>
      <c r="H10" s="158">
        <f t="shared" si="1"/>
        <v>0</v>
      </c>
      <c r="I10" s="149"/>
      <c r="J10" s="149"/>
      <c r="K10" s="149"/>
      <c r="L10" s="149"/>
      <c r="M10" s="146">
        <f t="shared" si="0"/>
        <v>0</v>
      </c>
      <c r="N10" s="146">
        <f t="shared" si="0"/>
        <v>0</v>
      </c>
    </row>
    <row r="11" spans="1:14" ht="16" thickBot="1" x14ac:dyDescent="0.4">
      <c r="A11" s="32">
        <v>6</v>
      </c>
      <c r="B11" s="33"/>
      <c r="C11" s="136"/>
      <c r="D11" s="136"/>
      <c r="E11" s="136"/>
      <c r="F11" s="136"/>
      <c r="G11" s="158">
        <f t="shared" si="1"/>
        <v>0</v>
      </c>
      <c r="H11" s="158">
        <f t="shared" si="1"/>
        <v>0</v>
      </c>
      <c r="I11" s="149"/>
      <c r="J11" s="149"/>
      <c r="K11" s="149"/>
      <c r="L11" s="149"/>
      <c r="M11" s="146">
        <f t="shared" si="0"/>
        <v>0</v>
      </c>
      <c r="N11" s="146">
        <f t="shared" si="0"/>
        <v>0</v>
      </c>
    </row>
    <row r="12" spans="1:14" ht="16" thickBot="1" x14ac:dyDescent="0.4">
      <c r="A12" s="32">
        <v>7</v>
      </c>
      <c r="B12" s="33"/>
      <c r="C12" s="136"/>
      <c r="D12" s="136"/>
      <c r="E12" s="136"/>
      <c r="F12" s="136"/>
      <c r="G12" s="158">
        <f t="shared" si="1"/>
        <v>0</v>
      </c>
      <c r="H12" s="158">
        <f t="shared" si="1"/>
        <v>0</v>
      </c>
      <c r="I12" s="149"/>
      <c r="J12" s="149"/>
      <c r="K12" s="149"/>
      <c r="L12" s="149"/>
      <c r="M12" s="146">
        <f t="shared" si="0"/>
        <v>0</v>
      </c>
      <c r="N12" s="146">
        <f t="shared" si="0"/>
        <v>0</v>
      </c>
    </row>
    <row r="13" spans="1:14" ht="16" thickBot="1" x14ac:dyDescent="0.4">
      <c r="A13" s="32">
        <v>8</v>
      </c>
      <c r="B13" s="33"/>
      <c r="C13" s="136"/>
      <c r="D13" s="136"/>
      <c r="E13" s="136"/>
      <c r="F13" s="136"/>
      <c r="G13" s="158">
        <f t="shared" si="1"/>
        <v>0</v>
      </c>
      <c r="H13" s="158">
        <f t="shared" si="1"/>
        <v>0</v>
      </c>
      <c r="I13" s="149"/>
      <c r="J13" s="149"/>
      <c r="K13" s="149"/>
      <c r="L13" s="149"/>
      <c r="M13" s="146">
        <f t="shared" si="0"/>
        <v>0</v>
      </c>
      <c r="N13" s="146">
        <f t="shared" si="0"/>
        <v>0</v>
      </c>
    </row>
    <row r="14" spans="1:14" ht="16" thickBot="1" x14ac:dyDescent="0.4">
      <c r="A14" s="32">
        <v>9</v>
      </c>
      <c r="B14" s="33"/>
      <c r="C14" s="136"/>
      <c r="D14" s="136"/>
      <c r="E14" s="136"/>
      <c r="F14" s="136"/>
      <c r="G14" s="158">
        <f t="shared" si="1"/>
        <v>0</v>
      </c>
      <c r="H14" s="158">
        <f t="shared" si="1"/>
        <v>0</v>
      </c>
      <c r="I14" s="149"/>
      <c r="J14" s="149"/>
      <c r="K14" s="149"/>
      <c r="L14" s="149"/>
      <c r="M14" s="146">
        <f t="shared" si="0"/>
        <v>0</v>
      </c>
      <c r="N14" s="146">
        <f t="shared" si="0"/>
        <v>0</v>
      </c>
    </row>
    <row r="15" spans="1:14" ht="16" thickBot="1" x14ac:dyDescent="0.4">
      <c r="A15" s="32">
        <v>10</v>
      </c>
      <c r="B15" s="33"/>
      <c r="C15" s="136"/>
      <c r="D15" s="136"/>
      <c r="E15" s="136"/>
      <c r="F15" s="136"/>
      <c r="G15" s="158">
        <f t="shared" si="1"/>
        <v>0</v>
      </c>
      <c r="H15" s="158">
        <f t="shared" si="1"/>
        <v>0</v>
      </c>
      <c r="I15" s="149"/>
      <c r="J15" s="149"/>
      <c r="K15" s="149"/>
      <c r="L15" s="149"/>
      <c r="M15" s="146">
        <f t="shared" si="0"/>
        <v>0</v>
      </c>
      <c r="N15" s="146">
        <f t="shared" si="0"/>
        <v>0</v>
      </c>
    </row>
    <row r="16" spans="1:14" ht="16" thickBot="1" x14ac:dyDescent="0.4">
      <c r="A16" s="32">
        <v>11</v>
      </c>
      <c r="B16" s="33"/>
      <c r="C16" s="136"/>
      <c r="D16" s="136"/>
      <c r="E16" s="136"/>
      <c r="F16" s="136"/>
      <c r="G16" s="158">
        <f t="shared" si="1"/>
        <v>0</v>
      </c>
      <c r="H16" s="158">
        <f t="shared" si="1"/>
        <v>0</v>
      </c>
      <c r="I16" s="149"/>
      <c r="J16" s="149"/>
      <c r="K16" s="149"/>
      <c r="L16" s="149"/>
      <c r="M16" s="146">
        <f t="shared" si="0"/>
        <v>0</v>
      </c>
      <c r="N16" s="146">
        <f t="shared" si="0"/>
        <v>0</v>
      </c>
    </row>
    <row r="17" spans="1:14" ht="16" thickBot="1" x14ac:dyDescent="0.4">
      <c r="A17" s="32">
        <v>12</v>
      </c>
      <c r="B17" s="33"/>
      <c r="C17" s="136"/>
      <c r="D17" s="136"/>
      <c r="E17" s="136"/>
      <c r="F17" s="136"/>
      <c r="G17" s="158">
        <f t="shared" si="1"/>
        <v>0</v>
      </c>
      <c r="H17" s="158">
        <f t="shared" si="1"/>
        <v>0</v>
      </c>
      <c r="I17" s="149"/>
      <c r="J17" s="149"/>
      <c r="K17" s="149"/>
      <c r="L17" s="149"/>
      <c r="M17" s="146">
        <f t="shared" si="0"/>
        <v>0</v>
      </c>
      <c r="N17" s="146">
        <f t="shared" si="0"/>
        <v>0</v>
      </c>
    </row>
    <row r="18" spans="1:14" ht="16" thickBot="1" x14ac:dyDescent="0.4">
      <c r="A18" s="32">
        <v>13</v>
      </c>
      <c r="B18" s="33"/>
      <c r="C18" s="136"/>
      <c r="D18" s="136"/>
      <c r="E18" s="136"/>
      <c r="F18" s="136"/>
      <c r="G18" s="158">
        <f t="shared" si="1"/>
        <v>0</v>
      </c>
      <c r="H18" s="158">
        <f t="shared" si="1"/>
        <v>0</v>
      </c>
      <c r="I18" s="149"/>
      <c r="J18" s="149"/>
      <c r="K18" s="149"/>
      <c r="L18" s="149"/>
      <c r="M18" s="146">
        <f t="shared" si="0"/>
        <v>0</v>
      </c>
      <c r="N18" s="146">
        <f t="shared" si="0"/>
        <v>0</v>
      </c>
    </row>
    <row r="19" spans="1:14" ht="16" thickBot="1" x14ac:dyDescent="0.4">
      <c r="A19" s="32">
        <v>14</v>
      </c>
      <c r="B19" s="33"/>
      <c r="C19" s="136"/>
      <c r="D19" s="136"/>
      <c r="E19" s="136"/>
      <c r="F19" s="136"/>
      <c r="G19" s="158">
        <f t="shared" si="1"/>
        <v>0</v>
      </c>
      <c r="H19" s="158">
        <f t="shared" si="1"/>
        <v>0</v>
      </c>
      <c r="I19" s="149"/>
      <c r="J19" s="149"/>
      <c r="K19" s="149"/>
      <c r="L19" s="149"/>
      <c r="M19" s="146">
        <f t="shared" si="0"/>
        <v>0</v>
      </c>
      <c r="N19" s="146">
        <f t="shared" si="0"/>
        <v>0</v>
      </c>
    </row>
    <row r="20" spans="1:14" ht="16" thickBot="1" x14ac:dyDescent="0.4">
      <c r="A20" s="32">
        <v>15</v>
      </c>
      <c r="B20" s="33"/>
      <c r="C20" s="136"/>
      <c r="D20" s="136"/>
      <c r="E20" s="136"/>
      <c r="F20" s="136"/>
      <c r="G20" s="158">
        <f t="shared" si="1"/>
        <v>0</v>
      </c>
      <c r="H20" s="158">
        <f t="shared" si="1"/>
        <v>0</v>
      </c>
      <c r="I20" s="149"/>
      <c r="J20" s="149"/>
      <c r="K20" s="149"/>
      <c r="L20" s="149"/>
      <c r="M20" s="146">
        <f t="shared" si="0"/>
        <v>0</v>
      </c>
      <c r="N20" s="146">
        <f t="shared" si="0"/>
        <v>0</v>
      </c>
    </row>
    <row r="21" spans="1:14" ht="16" thickBot="1" x14ac:dyDescent="0.4">
      <c r="A21" s="32">
        <v>16</v>
      </c>
      <c r="B21" s="33"/>
      <c r="C21" s="136"/>
      <c r="D21" s="136"/>
      <c r="E21" s="136"/>
      <c r="F21" s="136"/>
      <c r="G21" s="158">
        <f t="shared" si="1"/>
        <v>0</v>
      </c>
      <c r="H21" s="158">
        <f t="shared" si="1"/>
        <v>0</v>
      </c>
      <c r="I21" s="149"/>
      <c r="J21" s="149"/>
      <c r="K21" s="149"/>
      <c r="L21" s="149"/>
      <c r="M21" s="146">
        <f t="shared" si="0"/>
        <v>0</v>
      </c>
      <c r="N21" s="146">
        <f t="shared" si="0"/>
        <v>0</v>
      </c>
    </row>
    <row r="22" spans="1:14" ht="16" thickBot="1" x14ac:dyDescent="0.4">
      <c r="A22" s="32">
        <v>17</v>
      </c>
      <c r="B22" s="33"/>
      <c r="C22" s="136"/>
      <c r="D22" s="136"/>
      <c r="E22" s="136"/>
      <c r="F22" s="136"/>
      <c r="G22" s="158">
        <f t="shared" si="1"/>
        <v>0</v>
      </c>
      <c r="H22" s="158">
        <f t="shared" si="1"/>
        <v>0</v>
      </c>
      <c r="I22" s="149"/>
      <c r="J22" s="149"/>
      <c r="K22" s="149"/>
      <c r="L22" s="149"/>
      <c r="M22" s="146">
        <f t="shared" si="0"/>
        <v>0</v>
      </c>
      <c r="N22" s="146">
        <f t="shared" si="0"/>
        <v>0</v>
      </c>
    </row>
    <row r="23" spans="1:14" ht="16" thickBot="1" x14ac:dyDescent="0.4">
      <c r="A23" s="32">
        <v>18</v>
      </c>
      <c r="B23" s="33"/>
      <c r="C23" s="136"/>
      <c r="D23" s="136"/>
      <c r="E23" s="136"/>
      <c r="F23" s="136"/>
      <c r="G23" s="158">
        <f t="shared" si="1"/>
        <v>0</v>
      </c>
      <c r="H23" s="158">
        <f t="shared" si="1"/>
        <v>0</v>
      </c>
      <c r="I23" s="149"/>
      <c r="J23" s="149"/>
      <c r="K23" s="149"/>
      <c r="L23" s="149"/>
      <c r="M23" s="146">
        <f t="shared" si="0"/>
        <v>0</v>
      </c>
      <c r="N23" s="146">
        <f t="shared" si="0"/>
        <v>0</v>
      </c>
    </row>
    <row r="24" spans="1:14" ht="16" thickBot="1" x14ac:dyDescent="0.4">
      <c r="A24" s="32">
        <v>19</v>
      </c>
      <c r="B24" s="33"/>
      <c r="C24" s="136"/>
      <c r="D24" s="136"/>
      <c r="E24" s="136"/>
      <c r="F24" s="136"/>
      <c r="G24" s="158">
        <f t="shared" si="1"/>
        <v>0</v>
      </c>
      <c r="H24" s="158">
        <f t="shared" si="1"/>
        <v>0</v>
      </c>
      <c r="I24" s="149"/>
      <c r="J24" s="149"/>
      <c r="K24" s="149"/>
      <c r="L24" s="149"/>
      <c r="M24" s="146">
        <f t="shared" si="0"/>
        <v>0</v>
      </c>
      <c r="N24" s="146">
        <f t="shared" si="0"/>
        <v>0</v>
      </c>
    </row>
    <row r="25" spans="1:14" ht="16" thickBot="1" x14ac:dyDescent="0.4">
      <c r="A25" s="32">
        <v>20</v>
      </c>
      <c r="B25" s="33"/>
      <c r="C25" s="136"/>
      <c r="D25" s="136"/>
      <c r="E25" s="136"/>
      <c r="F25" s="136"/>
      <c r="G25" s="158">
        <f t="shared" si="1"/>
        <v>0</v>
      </c>
      <c r="H25" s="158">
        <f t="shared" si="1"/>
        <v>0</v>
      </c>
      <c r="I25" s="149"/>
      <c r="J25" s="149"/>
      <c r="K25" s="149"/>
      <c r="L25" s="149"/>
      <c r="M25" s="146">
        <f t="shared" si="0"/>
        <v>0</v>
      </c>
      <c r="N25" s="146">
        <f t="shared" si="0"/>
        <v>0</v>
      </c>
    </row>
    <row r="26" spans="1:14" ht="16" thickBot="1" x14ac:dyDescent="0.4">
      <c r="A26" s="32">
        <v>21</v>
      </c>
      <c r="B26" s="33"/>
      <c r="C26" s="136"/>
      <c r="D26" s="136"/>
      <c r="E26" s="136"/>
      <c r="F26" s="136"/>
      <c r="G26" s="158">
        <f t="shared" si="1"/>
        <v>0</v>
      </c>
      <c r="H26" s="158">
        <f t="shared" si="1"/>
        <v>0</v>
      </c>
      <c r="I26" s="149"/>
      <c r="J26" s="149"/>
      <c r="K26" s="149"/>
      <c r="L26" s="149"/>
      <c r="M26" s="146">
        <f t="shared" si="0"/>
        <v>0</v>
      </c>
      <c r="N26" s="146">
        <f t="shared" si="0"/>
        <v>0</v>
      </c>
    </row>
    <row r="27" spans="1:14" ht="16" thickBot="1" x14ac:dyDescent="0.4">
      <c r="A27" s="32">
        <v>22</v>
      </c>
      <c r="B27" s="33"/>
      <c r="C27" s="136"/>
      <c r="D27" s="136"/>
      <c r="E27" s="136"/>
      <c r="F27" s="136"/>
      <c r="G27" s="158">
        <f t="shared" si="1"/>
        <v>0</v>
      </c>
      <c r="H27" s="158">
        <f t="shared" si="1"/>
        <v>0</v>
      </c>
      <c r="I27" s="149"/>
      <c r="J27" s="149"/>
      <c r="K27" s="149"/>
      <c r="L27" s="149"/>
      <c r="M27" s="146">
        <f t="shared" si="0"/>
        <v>0</v>
      </c>
      <c r="N27" s="146">
        <f t="shared" si="0"/>
        <v>0</v>
      </c>
    </row>
    <row r="28" spans="1:14" ht="16" thickBot="1" x14ac:dyDescent="0.4">
      <c r="A28" s="32">
        <v>23</v>
      </c>
      <c r="B28" s="33"/>
      <c r="C28" s="136"/>
      <c r="D28" s="136"/>
      <c r="E28" s="136"/>
      <c r="F28" s="136"/>
      <c r="G28" s="158">
        <f t="shared" si="1"/>
        <v>0</v>
      </c>
      <c r="H28" s="158">
        <f t="shared" si="1"/>
        <v>0</v>
      </c>
      <c r="I28" s="149"/>
      <c r="J28" s="149"/>
      <c r="K28" s="149"/>
      <c r="L28" s="149"/>
      <c r="M28" s="146">
        <f t="shared" si="0"/>
        <v>0</v>
      </c>
      <c r="N28" s="146">
        <f t="shared" si="0"/>
        <v>0</v>
      </c>
    </row>
    <row r="29" spans="1:14" ht="16" thickBot="1" x14ac:dyDescent="0.4">
      <c r="A29" s="32">
        <v>24</v>
      </c>
      <c r="B29" s="33"/>
      <c r="C29" s="136"/>
      <c r="D29" s="136"/>
      <c r="E29" s="136"/>
      <c r="F29" s="136"/>
      <c r="G29" s="158">
        <f t="shared" si="1"/>
        <v>0</v>
      </c>
      <c r="H29" s="158">
        <f t="shared" si="1"/>
        <v>0</v>
      </c>
      <c r="I29" s="149"/>
      <c r="J29" s="149"/>
      <c r="K29" s="149"/>
      <c r="L29" s="149"/>
      <c r="M29" s="146">
        <f t="shared" si="0"/>
        <v>0</v>
      </c>
      <c r="N29" s="146">
        <f t="shared" si="0"/>
        <v>0</v>
      </c>
    </row>
    <row r="30" spans="1:14" ht="16" thickBot="1" x14ac:dyDescent="0.4">
      <c r="A30" s="32"/>
      <c r="B30" s="48" t="s">
        <v>18</v>
      </c>
      <c r="C30" s="49">
        <f>(C6+C7+C8+C9+C10+C11+C12+C13+C14+C15+C16+C17+C18+C19+C20+C21+C22+C23+C24+C25+C26+C27+C28+C29)/COUNTA($B$6:$B$29)</f>
        <v>0</v>
      </c>
      <c r="D30" s="49">
        <f t="shared" ref="D30:L30" si="2">(D6+D7+D8+D9+D10+D11+D12+D13+D14+D15+D16+D17+D18+D19+D20+D21+D22+D23+D24+D25+D26+D27+D28+D29)/COUNTA($B$6:$B$29)</f>
        <v>0</v>
      </c>
      <c r="E30" s="49">
        <f t="shared" si="2"/>
        <v>0</v>
      </c>
      <c r="F30" s="49">
        <f t="shared" si="2"/>
        <v>0</v>
      </c>
      <c r="G30" s="157">
        <f t="shared" ref="G30" si="3">(C30+E30)/2</f>
        <v>0</v>
      </c>
      <c r="H30" s="157">
        <f t="shared" ref="H30" si="4">(D30+F30)/2</f>
        <v>0</v>
      </c>
      <c r="I30" s="49">
        <f t="shared" si="2"/>
        <v>0</v>
      </c>
      <c r="J30" s="49">
        <f t="shared" si="2"/>
        <v>0</v>
      </c>
      <c r="K30" s="49">
        <f t="shared" si="2"/>
        <v>0</v>
      </c>
      <c r="L30" s="49">
        <f t="shared" si="2"/>
        <v>0</v>
      </c>
      <c r="M30" s="145">
        <f t="shared" ref="M30" si="5">(I30+K30)/2</f>
        <v>0</v>
      </c>
      <c r="N30" s="145">
        <f t="shared" ref="N30" si="6">(J30+L30)/2</f>
        <v>0</v>
      </c>
    </row>
    <row r="32" spans="1:14" ht="15.5" x14ac:dyDescent="0.35">
      <c r="B32" s="61" t="s">
        <v>177</v>
      </c>
      <c r="H32" s="61" t="s">
        <v>178</v>
      </c>
    </row>
    <row r="33" spans="2:14" ht="15.5" x14ac:dyDescent="0.35">
      <c r="B33" s="154" t="s">
        <v>19</v>
      </c>
      <c r="C33" s="151"/>
      <c r="D33" s="151"/>
      <c r="E33" s="151"/>
      <c r="F33" s="151"/>
      <c r="G33" s="151"/>
      <c r="H33" s="359" t="s">
        <v>19</v>
      </c>
      <c r="I33" s="359"/>
      <c r="J33" s="359"/>
      <c r="K33" s="151"/>
      <c r="L33" s="151"/>
      <c r="M33" s="151"/>
      <c r="N33" s="151"/>
    </row>
    <row r="34" spans="2:14" ht="30" x14ac:dyDescent="0.35">
      <c r="B34" s="155"/>
      <c r="C34" s="152" t="s">
        <v>20</v>
      </c>
      <c r="D34" s="152" t="s">
        <v>21</v>
      </c>
      <c r="E34" s="152" t="s">
        <v>22</v>
      </c>
      <c r="F34" s="152" t="s">
        <v>23</v>
      </c>
      <c r="G34" s="151"/>
      <c r="H34" s="356"/>
      <c r="I34" s="356"/>
      <c r="J34" s="357"/>
      <c r="K34" s="152" t="s">
        <v>20</v>
      </c>
      <c r="L34" s="152" t="s">
        <v>21</v>
      </c>
      <c r="M34" s="152" t="s">
        <v>22</v>
      </c>
      <c r="N34" s="152" t="s">
        <v>23</v>
      </c>
    </row>
    <row r="35" spans="2:14" ht="15.5" x14ac:dyDescent="0.35">
      <c r="B35" s="155" t="s">
        <v>24</v>
      </c>
      <c r="C35" s="123">
        <f>COUNTA($B$6:$B$29)</f>
        <v>3</v>
      </c>
      <c r="D35" s="123">
        <f>COUNTIF(G6:G29,"&gt;=3,8")</f>
        <v>0</v>
      </c>
      <c r="E35" s="123">
        <f>COUNTIFS(G6:G29,"&lt;3,7",G6:G29,"&gt;=2,3")</f>
        <v>0</v>
      </c>
      <c r="F35" s="123">
        <f>COUNTIFS(G6:G29,"&lt;2,2",G6:G29,"&gt;0")</f>
        <v>0</v>
      </c>
      <c r="G35" s="151"/>
      <c r="H35" s="356" t="s">
        <v>24</v>
      </c>
      <c r="I35" s="356"/>
      <c r="J35" s="357"/>
      <c r="K35" s="123">
        <f>COUNTA(B6:B29)</f>
        <v>3</v>
      </c>
      <c r="L35" s="123">
        <f>COUNTIF(M9:M29,"&gt;=3,8")</f>
        <v>0</v>
      </c>
      <c r="M35" s="123">
        <f>COUNTIFS(M9:M29,"&lt;3,7",M9:M29,"&gt;=2,3")</f>
        <v>0</v>
      </c>
      <c r="N35" s="123">
        <f>COUNTIFS(M9:M29,"&lt;2,2",M9:M29,"&gt;0")</f>
        <v>0</v>
      </c>
    </row>
    <row r="36" spans="2:14" ht="15.5" x14ac:dyDescent="0.35">
      <c r="B36" s="155" t="s">
        <v>25</v>
      </c>
      <c r="C36" s="123">
        <v>100</v>
      </c>
      <c r="D36" s="156">
        <f>D35*C36/C35</f>
        <v>0</v>
      </c>
      <c r="E36" s="156">
        <f>E35*C36/C35</f>
        <v>0</v>
      </c>
      <c r="F36" s="156">
        <f>F35*C36/C35</f>
        <v>0</v>
      </c>
      <c r="G36" s="151"/>
      <c r="H36" s="356" t="s">
        <v>25</v>
      </c>
      <c r="I36" s="356"/>
      <c r="J36" s="357"/>
      <c r="K36" s="123">
        <v>100</v>
      </c>
      <c r="L36" s="156">
        <f>L35*K36/K35</f>
        <v>0</v>
      </c>
      <c r="M36" s="156">
        <f>M35*K36/K35</f>
        <v>0</v>
      </c>
      <c r="N36" s="156">
        <f>N35*K36/K35</f>
        <v>0</v>
      </c>
    </row>
    <row r="37" spans="2:14" ht="15.5" x14ac:dyDescent="0.35">
      <c r="B37" s="154" t="s">
        <v>26</v>
      </c>
      <c r="C37" s="151"/>
      <c r="D37" s="151"/>
      <c r="E37" s="151"/>
      <c r="F37" s="151"/>
      <c r="G37" s="151"/>
      <c r="H37" s="359" t="s">
        <v>26</v>
      </c>
      <c r="I37" s="359"/>
      <c r="J37" s="359"/>
      <c r="K37" s="151"/>
      <c r="L37" s="151"/>
      <c r="M37" s="151"/>
      <c r="N37" s="151"/>
    </row>
    <row r="38" spans="2:14" ht="30" x14ac:dyDescent="0.35">
      <c r="B38" s="155"/>
      <c r="C38" s="153" t="s">
        <v>20</v>
      </c>
      <c r="D38" s="152" t="s">
        <v>21</v>
      </c>
      <c r="E38" s="152" t="s">
        <v>22</v>
      </c>
      <c r="F38" s="152" t="s">
        <v>23</v>
      </c>
      <c r="G38" s="151"/>
      <c r="H38" s="356"/>
      <c r="I38" s="356"/>
      <c r="J38" s="357"/>
      <c r="K38" s="153" t="s">
        <v>20</v>
      </c>
      <c r="L38" s="152" t="s">
        <v>21</v>
      </c>
      <c r="M38" s="152" t="s">
        <v>22</v>
      </c>
      <c r="N38" s="152" t="s">
        <v>23</v>
      </c>
    </row>
    <row r="39" spans="2:14" ht="15.5" x14ac:dyDescent="0.35">
      <c r="B39" s="155" t="s">
        <v>24</v>
      </c>
      <c r="C39" s="123">
        <f>COUNTA(B5:B28)</f>
        <v>3</v>
      </c>
      <c r="D39" s="123">
        <f>COUNTIF(H6:H29,"&gt;=3,8")</f>
        <v>0</v>
      </c>
      <c r="E39" s="123">
        <f>COUNTIFS(H6:H29,"&lt;3,7",H6:H29,"&gt;=2,3")</f>
        <v>0</v>
      </c>
      <c r="F39" s="123">
        <f>COUNTIFS(H6:H29,"&lt;2,2",H6:H29,"&gt;0")</f>
        <v>0</v>
      </c>
      <c r="G39" s="151"/>
      <c r="H39" s="356" t="s">
        <v>24</v>
      </c>
      <c r="I39" s="356"/>
      <c r="J39" s="357"/>
      <c r="K39" s="123">
        <f>COUNTA(B6:B29)</f>
        <v>3</v>
      </c>
      <c r="L39" s="123">
        <f>COUNTIF(N9:N29,"&gt;=3,8")</f>
        <v>0</v>
      </c>
      <c r="M39" s="123">
        <f>COUNTIFS(N9:N29,"&lt;3,7",N9:N29,"&gt;=2,3")</f>
        <v>0</v>
      </c>
      <c r="N39" s="123">
        <f>COUNTIFS(N9:N29,"&lt;2,2",N9:N29,"&gt;0")</f>
        <v>0</v>
      </c>
    </row>
    <row r="40" spans="2:14" ht="15.5" x14ac:dyDescent="0.35">
      <c r="B40" s="155" t="s">
        <v>25</v>
      </c>
      <c r="C40" s="123">
        <v>100</v>
      </c>
      <c r="D40" s="156">
        <f>D39*C40/C39</f>
        <v>0</v>
      </c>
      <c r="E40" s="156">
        <f>E39*C40/C39</f>
        <v>0</v>
      </c>
      <c r="F40" s="156">
        <f>F39*C40/C39</f>
        <v>0</v>
      </c>
      <c r="G40" s="151"/>
      <c r="H40" s="356" t="s">
        <v>25</v>
      </c>
      <c r="I40" s="356"/>
      <c r="J40" s="357"/>
      <c r="K40" s="123">
        <v>100</v>
      </c>
      <c r="L40" s="156">
        <f>L39*K40/K39</f>
        <v>0</v>
      </c>
      <c r="M40" s="156">
        <f>M39*K40/K39</f>
        <v>0</v>
      </c>
      <c r="N40" s="156">
        <f>N39*K40/K39</f>
        <v>0</v>
      </c>
    </row>
  </sheetData>
  <sheetProtection algorithmName="SHA-512" hashValue="8zd7NXXpcjLHNZUgkG4GNChAo/px8HCeSzNdb5Z3irG/+P38HfgJHEu4Ekw9T3VW5atIISfDXdRguRMe0q1luQ==" saltValue="dX9Igmo+fyhPn3rLaY7BCw==" spinCount="100000" sheet="1" formatCells="0" formatColumns="0" formatRows="0" insertColumns="0" insertRows="0" insertHyperlinks="0" deleteColumns="0" deleteRows="0" sort="0" autoFilter="0" pivotTables="0"/>
  <mergeCells count="19">
    <mergeCell ref="A3:A5"/>
    <mergeCell ref="B3:B5"/>
    <mergeCell ref="C3:F3"/>
    <mergeCell ref="G3:H4"/>
    <mergeCell ref="I3:L3"/>
    <mergeCell ref="C4:D4"/>
    <mergeCell ref="E4:F4"/>
    <mergeCell ref="I4:J4"/>
    <mergeCell ref="K4:L4"/>
    <mergeCell ref="H39:J39"/>
    <mergeCell ref="H40:J40"/>
    <mergeCell ref="M2:N2"/>
    <mergeCell ref="H33:J33"/>
    <mergeCell ref="H34:J34"/>
    <mergeCell ref="H35:J35"/>
    <mergeCell ref="H36:J36"/>
    <mergeCell ref="H37:J37"/>
    <mergeCell ref="H38:J38"/>
    <mergeCell ref="M3:N4"/>
  </mergeCells>
  <hyperlinks>
    <hyperlink ref="M2" location="ОГЛАВЛЕНИЕ!A1" display="ОГЛАВЛЕНИЕ" xr:uid="{07920D0C-CC8F-44B6-9D87-0F7B43B22329}"/>
  </hyperlinks>
  <pageMargins left="0.7" right="0.7" top="0.75" bottom="0.75" header="0.3" footer="0.3"/>
  <pageSetup paperSize="9" scale="56" fitToHeight="0" orientation="portrait" verticalDpi="0" r:id="rId1"/>
  <headerFooter>
    <oddHeader>&amp;R&amp;"Monotype Corsiva"&amp;12О.В. Яковлева&amp;L&amp;"Monotype Corsiva"&amp;12Диагностика индивидуального развития детей  4-5 лет</oddHeader>
    <oddFooter>&amp;R&amp;"Monotype Corsiva"&amp;12https://vk.com/travel_posobiya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F7042-CFDA-4415-854D-BB334E68ED42}">
  <sheetPr codeName="Лист22">
    <tabColor rgb="FFFFFF00"/>
    <pageSetUpPr fitToPage="1"/>
  </sheetPr>
  <dimension ref="A1:H44"/>
  <sheetViews>
    <sheetView view="pageLayout" zoomScaleNormal="100" workbookViewId="0">
      <selection activeCell="H3" sqref="H3"/>
    </sheetView>
  </sheetViews>
  <sheetFormatPr defaultRowHeight="14.5" x14ac:dyDescent="0.35"/>
  <cols>
    <col min="1" max="1" width="9.453125" customWidth="1"/>
    <col min="2" max="2" width="12.1796875" customWidth="1"/>
    <col min="3" max="3" width="16.54296875" customWidth="1"/>
    <col min="4" max="4" width="16.453125" customWidth="1"/>
    <col min="5" max="5" width="13.81640625" customWidth="1"/>
    <col min="6" max="6" width="17.54296875" customWidth="1"/>
    <col min="7" max="7" width="15.453125" customWidth="1"/>
    <col min="8" max="8" width="13.26953125" customWidth="1"/>
  </cols>
  <sheetData>
    <row r="1" spans="1:8" ht="17.5" x14ac:dyDescent="0.35">
      <c r="A1" s="311" t="s">
        <v>179</v>
      </c>
      <c r="B1" s="311"/>
      <c r="C1" s="311"/>
      <c r="D1" s="311"/>
      <c r="E1" s="311"/>
      <c r="F1" s="311"/>
      <c r="G1" s="311"/>
      <c r="H1" s="311"/>
    </row>
    <row r="2" spans="1:8" ht="17.5" x14ac:dyDescent="0.35">
      <c r="A2" s="311" t="s">
        <v>180</v>
      </c>
      <c r="B2" s="311"/>
      <c r="C2" s="311"/>
      <c r="D2" s="311"/>
      <c r="E2" s="311"/>
      <c r="F2" s="311"/>
      <c r="G2" s="311"/>
      <c r="H2" s="311"/>
    </row>
    <row r="3" spans="1:8" ht="17.5" x14ac:dyDescent="0.35">
      <c r="A3" s="53"/>
      <c r="B3" s="53"/>
      <c r="C3" s="53"/>
      <c r="D3" s="53"/>
      <c r="E3" s="53"/>
      <c r="F3" s="53"/>
      <c r="G3" s="53"/>
      <c r="H3" s="53"/>
    </row>
    <row r="4" spans="1:8" ht="42" x14ac:dyDescent="0.35">
      <c r="A4" s="164" t="s">
        <v>283</v>
      </c>
      <c r="B4" s="70" t="s">
        <v>181</v>
      </c>
      <c r="C4" s="70" t="s">
        <v>182</v>
      </c>
      <c r="D4" s="70" t="s">
        <v>133</v>
      </c>
      <c r="E4" s="70" t="s">
        <v>183</v>
      </c>
      <c r="F4" s="70" t="s">
        <v>171</v>
      </c>
      <c r="G4" s="70" t="s">
        <v>347</v>
      </c>
      <c r="H4" s="159" t="s">
        <v>184</v>
      </c>
    </row>
    <row r="5" spans="1:8" x14ac:dyDescent="0.35">
      <c r="A5" s="138"/>
      <c r="B5" s="160">
        <v>1</v>
      </c>
      <c r="C5" s="160">
        <v>2</v>
      </c>
      <c r="D5" s="160">
        <v>3</v>
      </c>
      <c r="E5" s="160">
        <v>4</v>
      </c>
      <c r="F5" s="160">
        <v>5</v>
      </c>
      <c r="G5" s="160">
        <v>6</v>
      </c>
      <c r="H5" s="161" t="s">
        <v>309</v>
      </c>
    </row>
    <row r="6" spans="1:8" x14ac:dyDescent="0.35">
      <c r="A6" s="162" t="s">
        <v>36</v>
      </c>
      <c r="B6" s="165">
        <f>'ХЭ-1'!AC32</f>
        <v>0</v>
      </c>
      <c r="C6" s="165">
        <f>'ХЭ-2'!AD30</f>
        <v>0</v>
      </c>
      <c r="D6" s="165">
        <f>'ХЭ-3'!N30</f>
        <v>0</v>
      </c>
      <c r="E6" s="165">
        <f>'ХЭ-4'!AB30</f>
        <v>0</v>
      </c>
      <c r="F6" s="165">
        <f>'ХЭ-5'!G30</f>
        <v>0</v>
      </c>
      <c r="G6" s="165">
        <f>'ХЭ-5'!M30</f>
        <v>0</v>
      </c>
      <c r="H6" s="163">
        <f>(B6+C6+D6+E6+F6+G6)/6</f>
        <v>0</v>
      </c>
    </row>
    <row r="7" spans="1:8" x14ac:dyDescent="0.35">
      <c r="A7" s="162" t="s">
        <v>37</v>
      </c>
      <c r="B7" s="165">
        <f>'ХЭ-1'!AD32</f>
        <v>0</v>
      </c>
      <c r="C7" s="165">
        <f>'ХЭ-2'!AE30</f>
        <v>0</v>
      </c>
      <c r="D7" s="165">
        <f>'ХЭ-3'!O30</f>
        <v>0</v>
      </c>
      <c r="E7" s="165">
        <f>'ХЭ-4'!AC30</f>
        <v>0</v>
      </c>
      <c r="F7" s="165">
        <f>'ХЭ-5'!H30</f>
        <v>0</v>
      </c>
      <c r="G7" s="165">
        <f>'ХЭ-5'!N30</f>
        <v>0</v>
      </c>
      <c r="H7" s="163">
        <f>(B7+C7+D7+E7+F7+G7)/6</f>
        <v>0</v>
      </c>
    </row>
    <row r="8" spans="1:8" x14ac:dyDescent="0.35">
      <c r="A8" s="1"/>
      <c r="B8" s="1"/>
      <c r="C8" s="1"/>
      <c r="D8" s="1"/>
      <c r="E8" s="1"/>
      <c r="F8" s="1"/>
      <c r="G8" s="1"/>
      <c r="H8" s="1"/>
    </row>
    <row r="9" spans="1:8" x14ac:dyDescent="0.35">
      <c r="A9" s="1"/>
      <c r="B9" s="1"/>
      <c r="C9" s="1"/>
      <c r="D9" s="1"/>
      <c r="E9" s="1"/>
      <c r="F9" s="1"/>
      <c r="G9" s="1"/>
      <c r="H9" s="1"/>
    </row>
    <row r="10" spans="1:8" x14ac:dyDescent="0.35">
      <c r="A10" s="1"/>
      <c r="B10" s="1"/>
      <c r="C10" s="1"/>
      <c r="D10" s="1"/>
      <c r="E10" s="1"/>
      <c r="F10" s="1"/>
      <c r="G10" s="1"/>
      <c r="H10" s="1"/>
    </row>
    <row r="11" spans="1:8" x14ac:dyDescent="0.35">
      <c r="A11" s="1"/>
      <c r="B11" s="1"/>
      <c r="C11" s="1"/>
      <c r="D11" s="1"/>
      <c r="E11" s="1"/>
      <c r="F11" s="1"/>
      <c r="G11" s="1"/>
      <c r="H11" s="1"/>
    </row>
    <row r="12" spans="1:8" x14ac:dyDescent="0.35">
      <c r="A12" s="1"/>
      <c r="B12" s="1"/>
      <c r="C12" s="1"/>
      <c r="D12" s="1"/>
      <c r="E12" s="1"/>
      <c r="F12" s="1"/>
      <c r="G12" s="1"/>
      <c r="H12" s="1"/>
    </row>
    <row r="13" spans="1:8" x14ac:dyDescent="0.35">
      <c r="A13" s="1"/>
      <c r="B13" s="1"/>
      <c r="C13" s="1"/>
      <c r="D13" s="1"/>
      <c r="E13" s="1"/>
      <c r="F13" s="1"/>
      <c r="G13" s="1"/>
      <c r="H13" s="1"/>
    </row>
    <row r="14" spans="1:8" x14ac:dyDescent="0.35">
      <c r="A14" s="1"/>
      <c r="B14" s="1"/>
      <c r="C14" s="1"/>
      <c r="D14" s="1"/>
      <c r="E14" s="1"/>
      <c r="F14" s="1"/>
      <c r="G14" s="1"/>
      <c r="H14" s="1"/>
    </row>
    <row r="15" spans="1:8" x14ac:dyDescent="0.35">
      <c r="A15" s="1"/>
      <c r="B15" s="1"/>
      <c r="C15" s="1"/>
      <c r="D15" s="1"/>
      <c r="E15" s="1"/>
      <c r="F15" s="1"/>
      <c r="G15" s="1"/>
      <c r="H15" s="1"/>
    </row>
    <row r="16" spans="1:8" x14ac:dyDescent="0.35">
      <c r="A16" s="1"/>
      <c r="B16" s="1"/>
      <c r="C16" s="1"/>
      <c r="D16" s="1"/>
      <c r="E16" s="1"/>
      <c r="F16" s="1"/>
      <c r="G16" s="1"/>
      <c r="H16" s="1"/>
    </row>
    <row r="17" spans="1:8" x14ac:dyDescent="0.35">
      <c r="A17" s="1"/>
      <c r="B17" s="1"/>
      <c r="C17" s="1"/>
      <c r="D17" s="1"/>
      <c r="E17" s="1"/>
      <c r="F17" s="1"/>
      <c r="G17" s="1"/>
      <c r="H17" s="1"/>
    </row>
    <row r="18" spans="1:8" x14ac:dyDescent="0.35">
      <c r="A18" s="1"/>
      <c r="B18" s="1"/>
      <c r="C18" s="1"/>
      <c r="D18" s="1"/>
      <c r="E18" s="1"/>
      <c r="F18" s="1"/>
      <c r="G18" s="1"/>
      <c r="H18" s="1"/>
    </row>
    <row r="19" spans="1:8" x14ac:dyDescent="0.35">
      <c r="A19" s="1"/>
      <c r="B19" s="1"/>
      <c r="C19" s="1"/>
      <c r="D19" s="1"/>
      <c r="E19" s="1"/>
      <c r="F19" s="1"/>
      <c r="G19" s="1"/>
      <c r="H19" s="1"/>
    </row>
    <row r="20" spans="1:8" x14ac:dyDescent="0.35">
      <c r="A20" s="1"/>
      <c r="B20" s="1"/>
      <c r="C20" s="1"/>
      <c r="D20" s="1"/>
      <c r="E20" s="1"/>
      <c r="F20" s="1"/>
      <c r="G20" s="1"/>
      <c r="H20" s="1"/>
    </row>
    <row r="21" spans="1:8" x14ac:dyDescent="0.35">
      <c r="A21" s="1"/>
      <c r="B21" s="1"/>
      <c r="C21" s="1"/>
      <c r="D21" s="1"/>
      <c r="E21" s="1"/>
      <c r="F21" s="1"/>
      <c r="G21" s="1"/>
      <c r="H21" s="1"/>
    </row>
    <row r="22" spans="1:8" x14ac:dyDescent="0.35">
      <c r="A22" s="1"/>
      <c r="B22" s="1"/>
      <c r="C22" s="1"/>
      <c r="D22" s="1"/>
      <c r="E22" s="1"/>
      <c r="F22" s="1"/>
      <c r="G22" s="1"/>
      <c r="H22" s="1"/>
    </row>
    <row r="23" spans="1:8" x14ac:dyDescent="0.35">
      <c r="A23" s="1"/>
      <c r="B23" s="1"/>
      <c r="C23" s="1"/>
      <c r="D23" s="1"/>
      <c r="E23" s="1"/>
      <c r="F23" s="1"/>
      <c r="G23" s="1"/>
      <c r="H23" s="1"/>
    </row>
    <row r="24" spans="1:8" x14ac:dyDescent="0.35">
      <c r="A24" s="1"/>
      <c r="B24" s="1"/>
      <c r="C24" s="1"/>
      <c r="D24" s="1"/>
      <c r="E24" s="1"/>
      <c r="F24" s="1"/>
      <c r="G24" s="1"/>
      <c r="H24" s="1"/>
    </row>
    <row r="25" spans="1:8" x14ac:dyDescent="0.35">
      <c r="A25" s="1"/>
      <c r="B25" s="1"/>
      <c r="C25" s="1"/>
      <c r="D25" s="1"/>
      <c r="E25" s="1"/>
      <c r="F25" s="1"/>
      <c r="G25" s="1"/>
      <c r="H25" s="1"/>
    </row>
    <row r="26" spans="1:8" x14ac:dyDescent="0.35">
      <c r="A26" s="1"/>
      <c r="B26" s="1"/>
      <c r="C26" s="1"/>
      <c r="D26" s="1"/>
      <c r="E26" s="1"/>
      <c r="F26" s="1"/>
      <c r="G26" s="1"/>
      <c r="H26" s="1"/>
    </row>
    <row r="27" spans="1:8" x14ac:dyDescent="0.35">
      <c r="A27" s="1"/>
      <c r="B27" s="1"/>
      <c r="C27" s="1"/>
      <c r="D27" s="1"/>
      <c r="E27" s="1"/>
      <c r="F27" s="1"/>
      <c r="G27" s="1"/>
      <c r="H27" s="1"/>
    </row>
    <row r="28" spans="1:8" ht="15.5" x14ac:dyDescent="0.35">
      <c r="A28" s="61" t="s">
        <v>38</v>
      </c>
      <c r="B28" s="1"/>
      <c r="C28" s="1"/>
      <c r="D28" s="1"/>
      <c r="E28" s="1"/>
      <c r="F28" s="1"/>
      <c r="G28" s="1"/>
      <c r="H28" s="1"/>
    </row>
    <row r="29" spans="1:8" ht="15.5" x14ac:dyDescent="0.35">
      <c r="A29" s="312" t="s">
        <v>39</v>
      </c>
      <c r="B29" s="312"/>
      <c r="C29" s="297"/>
      <c r="D29" s="297"/>
      <c r="E29" s="297"/>
      <c r="F29" s="297"/>
      <c r="G29" s="297"/>
      <c r="H29" s="297"/>
    </row>
    <row r="30" spans="1:8" x14ac:dyDescent="0.35">
      <c r="A30" s="108"/>
      <c r="B30" s="108"/>
      <c r="C30" s="294"/>
      <c r="D30" s="294"/>
      <c r="E30" s="294"/>
      <c r="F30" s="294"/>
      <c r="G30" s="294"/>
      <c r="H30" s="294"/>
    </row>
    <row r="31" spans="1:8" x14ac:dyDescent="0.35">
      <c r="A31" s="109"/>
      <c r="B31" s="109"/>
      <c r="C31" s="294"/>
      <c r="D31" s="294"/>
      <c r="E31" s="294"/>
      <c r="F31" s="294"/>
      <c r="G31" s="294"/>
      <c r="H31" s="294"/>
    </row>
    <row r="32" spans="1:8" x14ac:dyDescent="0.35">
      <c r="A32" s="109"/>
      <c r="B32" s="109"/>
      <c r="C32" s="294"/>
      <c r="D32" s="294"/>
      <c r="E32" s="294"/>
      <c r="F32" s="294"/>
      <c r="G32" s="294"/>
      <c r="H32" s="294"/>
    </row>
    <row r="33" spans="1:8" x14ac:dyDescent="0.35">
      <c r="A33" s="109"/>
      <c r="B33" s="109"/>
      <c r="C33" s="294"/>
      <c r="D33" s="294"/>
      <c r="E33" s="294"/>
      <c r="F33" s="294"/>
      <c r="G33" s="294"/>
      <c r="H33" s="294"/>
    </row>
    <row r="34" spans="1:8" x14ac:dyDescent="0.35">
      <c r="A34" s="109"/>
      <c r="B34" s="109"/>
      <c r="C34" s="294"/>
      <c r="D34" s="294"/>
      <c r="E34" s="294"/>
      <c r="F34" s="294"/>
      <c r="G34" s="294"/>
      <c r="H34" s="294"/>
    </row>
    <row r="35" spans="1:8" x14ac:dyDescent="0.35">
      <c r="A35" s="109"/>
      <c r="B35" s="109"/>
      <c r="C35" s="294"/>
      <c r="D35" s="294"/>
      <c r="E35" s="294"/>
      <c r="F35" s="294"/>
      <c r="G35" s="294"/>
      <c r="H35" s="294"/>
    </row>
    <row r="36" spans="1:8" x14ac:dyDescent="0.35">
      <c r="A36" s="1"/>
      <c r="B36" s="1"/>
      <c r="C36" s="1"/>
      <c r="D36" s="1"/>
      <c r="E36" s="1"/>
      <c r="F36" s="1"/>
      <c r="G36" s="1"/>
      <c r="H36" s="1"/>
    </row>
    <row r="37" spans="1:8" ht="15.5" x14ac:dyDescent="0.35">
      <c r="A37" s="312" t="s">
        <v>40</v>
      </c>
      <c r="B37" s="312"/>
      <c r="C37" s="297"/>
      <c r="D37" s="297"/>
      <c r="E37" s="297"/>
      <c r="F37" s="297"/>
      <c r="G37" s="297"/>
      <c r="H37" s="297"/>
    </row>
    <row r="38" spans="1:8" x14ac:dyDescent="0.35">
      <c r="A38" s="108"/>
      <c r="B38" s="108"/>
      <c r="C38" s="294"/>
      <c r="D38" s="294"/>
      <c r="E38" s="294"/>
      <c r="F38" s="294"/>
      <c r="G38" s="294"/>
      <c r="H38" s="294"/>
    </row>
    <row r="39" spans="1:8" x14ac:dyDescent="0.35">
      <c r="A39" s="109"/>
      <c r="B39" s="109"/>
      <c r="C39" s="294"/>
      <c r="D39" s="294"/>
      <c r="E39" s="294"/>
      <c r="F39" s="294"/>
      <c r="G39" s="294"/>
      <c r="H39" s="294"/>
    </row>
    <row r="40" spans="1:8" x14ac:dyDescent="0.35">
      <c r="A40" s="109"/>
      <c r="B40" s="109"/>
      <c r="C40" s="294"/>
      <c r="D40" s="294"/>
      <c r="E40" s="294"/>
      <c r="F40" s="294"/>
      <c r="G40" s="294"/>
      <c r="H40" s="294"/>
    </row>
    <row r="41" spans="1:8" x14ac:dyDescent="0.35">
      <c r="A41" s="109"/>
      <c r="B41" s="109"/>
      <c r="C41" s="294"/>
      <c r="D41" s="294"/>
      <c r="E41" s="294"/>
      <c r="F41" s="294"/>
      <c r="G41" s="294"/>
      <c r="H41" s="294"/>
    </row>
    <row r="42" spans="1:8" x14ac:dyDescent="0.35">
      <c r="A42" s="109"/>
      <c r="B42" s="109"/>
      <c r="C42" s="294"/>
      <c r="D42" s="294"/>
      <c r="E42" s="294"/>
      <c r="F42" s="294"/>
      <c r="G42" s="294"/>
      <c r="H42" s="294"/>
    </row>
    <row r="43" spans="1:8" x14ac:dyDescent="0.35">
      <c r="A43" s="109"/>
      <c r="B43" s="109"/>
      <c r="C43" s="294"/>
      <c r="D43" s="294"/>
      <c r="E43" s="294"/>
      <c r="F43" s="294"/>
      <c r="G43" s="294"/>
      <c r="H43" s="294"/>
    </row>
    <row r="44" spans="1:8" x14ac:dyDescent="0.35">
      <c r="A44" s="1"/>
      <c r="B44" s="1"/>
      <c r="C44" s="1"/>
      <c r="D44" s="1"/>
      <c r="E44" s="1"/>
      <c r="F44" s="1"/>
      <c r="G44" s="1"/>
      <c r="H44" s="1"/>
    </row>
  </sheetData>
  <sheetProtection algorithmName="SHA-512" hashValue="ksiWgKzxnAbGF7g3JZKe2Cr4x+W/XQ+vztN68NJEuJq8k+a1itAUbIekipkh4CjAnS24e6p/V/SM4n8w8VplKA==" saltValue="DvybBjmb8G7DYlQ9mQURVA==" spinCount="100000" sheet="1" formatCells="0" formatColumns="0" formatRows="0" insertColumns="0" insertRows="0" insertHyperlinks="0" deleteColumns="0" deleteRows="0" sort="0" autoFilter="0" pivotTables="0"/>
  <mergeCells count="18">
    <mergeCell ref="A37:B37"/>
    <mergeCell ref="C37:H37"/>
    <mergeCell ref="A1:H1"/>
    <mergeCell ref="A2:H2"/>
    <mergeCell ref="A29:B29"/>
    <mergeCell ref="C29:H29"/>
    <mergeCell ref="C30:H30"/>
    <mergeCell ref="C31:H31"/>
    <mergeCell ref="C43:H43"/>
    <mergeCell ref="C32:H32"/>
    <mergeCell ref="C33:H33"/>
    <mergeCell ref="C34:H34"/>
    <mergeCell ref="C35:H35"/>
    <mergeCell ref="C38:H38"/>
    <mergeCell ref="C39:H39"/>
    <mergeCell ref="C40:H40"/>
    <mergeCell ref="C41:H41"/>
    <mergeCell ref="C42:H42"/>
  </mergeCells>
  <hyperlinks>
    <hyperlink ref="A4" location="ОГЛАВЛЕНИЕ!A1" display="ОГЛАВЛЕНИЕ" xr:uid="{A23BD271-AD8F-44D5-8F1E-CC83F7961CE1}"/>
  </hyperlinks>
  <pageMargins left="0.7" right="0.7" top="0.75" bottom="0.75" header="0.3" footer="0.3"/>
  <pageSetup paperSize="9" scale="76" orientation="portrait" verticalDpi="0" r:id="rId1"/>
  <headerFooter>
    <oddHeader>&amp;R&amp;"Monotype Corsiva"&amp;12О.В. Яковлева&amp;L&amp;"Monotype Corsiva"&amp;12Диагностика индивидуального развития детей  4-5 лет</oddHeader>
    <oddFooter>&amp;R&amp;"Monotype Corsiva"&amp;12https://vk.com/travel_posobiya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54C23-4D67-47FB-AD0F-FAF80B282606}">
  <sheetPr codeName="Лист23">
    <tabColor rgb="FF00B0F0"/>
    <pageSetUpPr fitToPage="1"/>
  </sheetPr>
  <dimension ref="A1:AJ41"/>
  <sheetViews>
    <sheetView view="pageLayout" zoomScale="55" zoomScaleNormal="100" zoomScalePageLayoutView="55" workbookViewId="0">
      <selection activeCell="R37" sqref="R37"/>
    </sheetView>
  </sheetViews>
  <sheetFormatPr defaultColWidth="9.1796875" defaultRowHeight="14.5" x14ac:dyDescent="0.35"/>
  <cols>
    <col min="1" max="1" width="9.1796875" style="1"/>
    <col min="2" max="2" width="27.54296875" style="1" customWidth="1"/>
    <col min="3" max="12" width="9.1796875" style="1"/>
    <col min="13" max="13" width="12.26953125" style="1" customWidth="1"/>
    <col min="14" max="14" width="11.26953125" style="1" customWidth="1"/>
    <col min="15" max="16" width="9.1796875" style="1"/>
    <col min="17" max="17" width="10.453125" style="1" customWidth="1"/>
    <col min="18" max="18" width="11" style="1" customWidth="1"/>
    <col min="19" max="19" width="11.81640625" style="1" customWidth="1"/>
    <col min="20" max="20" width="11.26953125" style="1" customWidth="1"/>
    <col min="21" max="16384" width="9.1796875" style="1"/>
  </cols>
  <sheetData>
    <row r="1" spans="1:36" ht="17.5" x14ac:dyDescent="0.35">
      <c r="A1" s="302" t="s">
        <v>185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2"/>
      <c r="AB1" s="302"/>
      <c r="AC1" s="302"/>
      <c r="AD1" s="302"/>
      <c r="AE1" s="302"/>
      <c r="AF1" s="302"/>
      <c r="AG1" s="302"/>
      <c r="AH1" s="302"/>
      <c r="AI1" s="302"/>
      <c r="AJ1" s="302"/>
    </row>
    <row r="2" spans="1:36" ht="17.5" x14ac:dyDescent="0.35">
      <c r="A2" s="27" t="s">
        <v>349</v>
      </c>
      <c r="X2" s="250" t="s">
        <v>283</v>
      </c>
      <c r="Y2" s="250"/>
    </row>
    <row r="3" spans="1:36" ht="18.5" thickBot="1" x14ac:dyDescent="0.4">
      <c r="A3" s="28"/>
    </row>
    <row r="4" spans="1:36" ht="31.5" customHeight="1" thickBot="1" x14ac:dyDescent="0.4">
      <c r="A4" s="303" t="s">
        <v>10</v>
      </c>
      <c r="B4" s="303" t="s">
        <v>11</v>
      </c>
      <c r="C4" s="330" t="s">
        <v>186</v>
      </c>
      <c r="D4" s="331"/>
      <c r="E4" s="331"/>
      <c r="F4" s="331"/>
      <c r="G4" s="331"/>
      <c r="H4" s="331"/>
      <c r="I4" s="331"/>
      <c r="J4" s="331"/>
      <c r="K4" s="331"/>
      <c r="L4" s="331"/>
      <c r="M4" s="331"/>
      <c r="N4" s="331"/>
      <c r="O4" s="331"/>
      <c r="P4" s="331"/>
      <c r="Q4" s="331"/>
      <c r="R4" s="331"/>
      <c r="S4" s="331"/>
      <c r="T4" s="331"/>
      <c r="U4" s="331"/>
      <c r="V4" s="331"/>
      <c r="W4" s="331"/>
      <c r="X4" s="331"/>
      <c r="Y4" s="331"/>
      <c r="Z4" s="332"/>
      <c r="AA4" s="275" t="s">
        <v>187</v>
      </c>
      <c r="AB4" s="277"/>
      <c r="AC4" s="275" t="s">
        <v>188</v>
      </c>
      <c r="AD4" s="276"/>
      <c r="AE4" s="276"/>
      <c r="AF4" s="276"/>
      <c r="AG4" s="276"/>
      <c r="AH4" s="277"/>
      <c r="AI4" s="336" t="s">
        <v>12</v>
      </c>
      <c r="AJ4" s="337"/>
    </row>
    <row r="5" spans="1:36" ht="138.75" customHeight="1" thickBot="1" x14ac:dyDescent="0.4">
      <c r="A5" s="304"/>
      <c r="B5" s="304"/>
      <c r="C5" s="271" t="s">
        <v>189</v>
      </c>
      <c r="D5" s="272"/>
      <c r="E5" s="271" t="s">
        <v>190</v>
      </c>
      <c r="F5" s="272"/>
      <c r="G5" s="307" t="s">
        <v>191</v>
      </c>
      <c r="H5" s="282"/>
      <c r="I5" s="281" t="s">
        <v>192</v>
      </c>
      <c r="J5" s="282"/>
      <c r="K5" s="271" t="s">
        <v>193</v>
      </c>
      <c r="L5" s="316"/>
      <c r="M5" s="307" t="s">
        <v>194</v>
      </c>
      <c r="N5" s="282"/>
      <c r="O5" s="316" t="s">
        <v>195</v>
      </c>
      <c r="P5" s="272"/>
      <c r="Q5" s="271" t="s">
        <v>196</v>
      </c>
      <c r="R5" s="272"/>
      <c r="S5" s="307" t="s">
        <v>197</v>
      </c>
      <c r="T5" s="282"/>
      <c r="U5" s="271" t="s">
        <v>198</v>
      </c>
      <c r="V5" s="272"/>
      <c r="W5" s="271" t="s">
        <v>199</v>
      </c>
      <c r="X5" s="272"/>
      <c r="Y5" s="271" t="s">
        <v>200</v>
      </c>
      <c r="Z5" s="272"/>
      <c r="AA5" s="271" t="s">
        <v>201</v>
      </c>
      <c r="AB5" s="272"/>
      <c r="AC5" s="307" t="s">
        <v>202</v>
      </c>
      <c r="AD5" s="282"/>
      <c r="AE5" s="307" t="s">
        <v>203</v>
      </c>
      <c r="AF5" s="282"/>
      <c r="AG5" s="271" t="s">
        <v>204</v>
      </c>
      <c r="AH5" s="272"/>
      <c r="AI5" s="340"/>
      <c r="AJ5" s="341"/>
    </row>
    <row r="6" spans="1:36" ht="16" thickBot="1" x14ac:dyDescent="0.4">
      <c r="A6" s="305"/>
      <c r="B6" s="305"/>
      <c r="C6" s="30" t="s">
        <v>13</v>
      </c>
      <c r="D6" s="30" t="s">
        <v>14</v>
      </c>
      <c r="E6" s="30" t="s">
        <v>13</v>
      </c>
      <c r="F6" s="30" t="s">
        <v>14</v>
      </c>
      <c r="G6" s="30" t="s">
        <v>13</v>
      </c>
      <c r="H6" s="30" t="s">
        <v>14</v>
      </c>
      <c r="I6" s="30" t="s">
        <v>13</v>
      </c>
      <c r="J6" s="30" t="s">
        <v>14</v>
      </c>
      <c r="K6" s="30" t="s">
        <v>13</v>
      </c>
      <c r="L6" s="30" t="s">
        <v>14</v>
      </c>
      <c r="M6" s="30" t="s">
        <v>13</v>
      </c>
      <c r="N6" s="30" t="s">
        <v>14</v>
      </c>
      <c r="O6" s="30" t="s">
        <v>13</v>
      </c>
      <c r="P6" s="30" t="s">
        <v>14</v>
      </c>
      <c r="Q6" s="30" t="s">
        <v>13</v>
      </c>
      <c r="R6" s="30" t="s">
        <v>14</v>
      </c>
      <c r="S6" s="30" t="s">
        <v>13</v>
      </c>
      <c r="T6" s="30" t="s">
        <v>14</v>
      </c>
      <c r="U6" s="30" t="s">
        <v>13</v>
      </c>
      <c r="V6" s="30" t="s">
        <v>14</v>
      </c>
      <c r="W6" s="30" t="s">
        <v>13</v>
      </c>
      <c r="X6" s="30" t="s">
        <v>14</v>
      </c>
      <c r="Y6" s="30" t="s">
        <v>13</v>
      </c>
      <c r="Z6" s="30" t="s">
        <v>14</v>
      </c>
      <c r="AA6" s="30" t="s">
        <v>13</v>
      </c>
      <c r="AB6" s="30" t="s">
        <v>14</v>
      </c>
      <c r="AC6" s="30" t="s">
        <v>13</v>
      </c>
      <c r="AD6" s="30" t="s">
        <v>14</v>
      </c>
      <c r="AE6" s="30" t="s">
        <v>13</v>
      </c>
      <c r="AF6" s="30" t="s">
        <v>14</v>
      </c>
      <c r="AG6" s="30" t="s">
        <v>13</v>
      </c>
      <c r="AH6" s="30" t="s">
        <v>14</v>
      </c>
      <c r="AI6" s="31" t="s">
        <v>13</v>
      </c>
      <c r="AJ6" s="31" t="s">
        <v>14</v>
      </c>
    </row>
    <row r="7" spans="1:36" ht="18.5" thickBot="1" x14ac:dyDescent="0.4">
      <c r="A7" s="32">
        <v>1</v>
      </c>
      <c r="B7" s="33" t="s">
        <v>15</v>
      </c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70">
        <f>(C7+E7+G7+I7+K7+M7+O7+Q7+S7+U7+W7+Y7+AA7+AC7+AE7+AG7)/16</f>
        <v>0</v>
      </c>
      <c r="AJ7" s="170">
        <f>(D7+F7+H7+J7+L7+N7+P7+R7+T7+V7+X7+Z7+AB7+AD7+AF7+AH7)/16</f>
        <v>0</v>
      </c>
    </row>
    <row r="8" spans="1:36" ht="18.5" thickBot="1" x14ac:dyDescent="0.4">
      <c r="A8" s="32">
        <v>2</v>
      </c>
      <c r="B8" s="33" t="s">
        <v>16</v>
      </c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7"/>
      <c r="AI8" s="170">
        <f t="shared" ref="AI8:AJ31" si="0">(C8+E8+G8+I8+K8+M8+O8+Q8+S8+U8+W8+Y8+AA8+AC8+AE8+AG8)/16</f>
        <v>0</v>
      </c>
      <c r="AJ8" s="170">
        <f t="shared" si="0"/>
        <v>0</v>
      </c>
    </row>
    <row r="9" spans="1:36" ht="16.5" customHeight="1" thickBot="1" x14ac:dyDescent="0.4">
      <c r="A9" s="32">
        <v>3</v>
      </c>
      <c r="B9" s="33" t="s">
        <v>17</v>
      </c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67"/>
      <c r="AD9" s="167"/>
      <c r="AE9" s="167"/>
      <c r="AF9" s="167"/>
      <c r="AG9" s="167"/>
      <c r="AH9" s="167"/>
      <c r="AI9" s="170">
        <f t="shared" si="0"/>
        <v>0</v>
      </c>
      <c r="AJ9" s="170">
        <f t="shared" si="0"/>
        <v>0</v>
      </c>
    </row>
    <row r="10" spans="1:36" ht="18.5" thickBot="1" x14ac:dyDescent="0.4">
      <c r="A10" s="32">
        <v>4</v>
      </c>
      <c r="B10" s="33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70">
        <f t="shared" si="0"/>
        <v>0</v>
      </c>
      <c r="AJ10" s="170">
        <f t="shared" si="0"/>
        <v>0</v>
      </c>
    </row>
    <row r="11" spans="1:36" ht="18.5" thickBot="1" x14ac:dyDescent="0.4">
      <c r="A11" s="32">
        <v>5</v>
      </c>
      <c r="B11" s="33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70">
        <f t="shared" si="0"/>
        <v>0</v>
      </c>
      <c r="AJ11" s="170">
        <f t="shared" si="0"/>
        <v>0</v>
      </c>
    </row>
    <row r="12" spans="1:36" ht="18.5" thickBot="1" x14ac:dyDescent="0.4">
      <c r="A12" s="32">
        <v>6</v>
      </c>
      <c r="B12" s="33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70">
        <f t="shared" si="0"/>
        <v>0</v>
      </c>
      <c r="AJ12" s="170">
        <f t="shared" si="0"/>
        <v>0</v>
      </c>
    </row>
    <row r="13" spans="1:36" ht="18.5" thickBot="1" x14ac:dyDescent="0.4">
      <c r="A13" s="32">
        <v>7</v>
      </c>
      <c r="B13" s="33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70">
        <f t="shared" si="0"/>
        <v>0</v>
      </c>
      <c r="AJ13" s="170">
        <f t="shared" si="0"/>
        <v>0</v>
      </c>
    </row>
    <row r="14" spans="1:36" ht="18.5" thickBot="1" x14ac:dyDescent="0.4">
      <c r="A14" s="32">
        <v>8</v>
      </c>
      <c r="B14" s="33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70">
        <f t="shared" si="0"/>
        <v>0</v>
      </c>
      <c r="AJ14" s="170">
        <f t="shared" si="0"/>
        <v>0</v>
      </c>
    </row>
    <row r="15" spans="1:36" ht="18.5" thickBot="1" x14ac:dyDescent="0.4">
      <c r="A15" s="32">
        <v>9</v>
      </c>
      <c r="B15" s="33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70">
        <f t="shared" si="0"/>
        <v>0</v>
      </c>
      <c r="AJ15" s="170">
        <f t="shared" si="0"/>
        <v>0</v>
      </c>
    </row>
    <row r="16" spans="1:36" ht="18.5" thickBot="1" x14ac:dyDescent="0.4">
      <c r="A16" s="32">
        <v>10</v>
      </c>
      <c r="B16" s="33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C16" s="167"/>
      <c r="AD16" s="167"/>
      <c r="AE16" s="167"/>
      <c r="AF16" s="167"/>
      <c r="AG16" s="167"/>
      <c r="AH16" s="167"/>
      <c r="AI16" s="170">
        <f t="shared" si="0"/>
        <v>0</v>
      </c>
      <c r="AJ16" s="170">
        <f t="shared" si="0"/>
        <v>0</v>
      </c>
    </row>
    <row r="17" spans="1:36" ht="18.5" thickBot="1" x14ac:dyDescent="0.4">
      <c r="A17" s="32">
        <v>11</v>
      </c>
      <c r="B17" s="33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  <c r="AB17" s="167"/>
      <c r="AC17" s="167"/>
      <c r="AD17" s="167"/>
      <c r="AE17" s="167"/>
      <c r="AF17" s="167"/>
      <c r="AG17" s="167"/>
      <c r="AH17" s="167"/>
      <c r="AI17" s="170">
        <f t="shared" si="0"/>
        <v>0</v>
      </c>
      <c r="AJ17" s="170">
        <f t="shared" si="0"/>
        <v>0</v>
      </c>
    </row>
    <row r="18" spans="1:36" ht="18.5" thickBot="1" x14ac:dyDescent="0.4">
      <c r="A18" s="32">
        <v>12</v>
      </c>
      <c r="B18" s="33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67"/>
      <c r="AA18" s="167"/>
      <c r="AB18" s="167"/>
      <c r="AC18" s="167"/>
      <c r="AD18" s="167"/>
      <c r="AE18" s="167"/>
      <c r="AF18" s="167"/>
      <c r="AG18" s="167"/>
      <c r="AH18" s="167"/>
      <c r="AI18" s="170">
        <f t="shared" si="0"/>
        <v>0</v>
      </c>
      <c r="AJ18" s="170">
        <f t="shared" si="0"/>
        <v>0</v>
      </c>
    </row>
    <row r="19" spans="1:36" ht="18.5" thickBot="1" x14ac:dyDescent="0.4">
      <c r="A19" s="32">
        <v>13</v>
      </c>
      <c r="B19" s="33"/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7"/>
      <c r="W19" s="167"/>
      <c r="X19" s="167"/>
      <c r="Y19" s="167"/>
      <c r="Z19" s="167"/>
      <c r="AA19" s="167"/>
      <c r="AB19" s="167"/>
      <c r="AC19" s="167"/>
      <c r="AD19" s="167"/>
      <c r="AE19" s="167"/>
      <c r="AF19" s="167"/>
      <c r="AG19" s="167"/>
      <c r="AH19" s="167"/>
      <c r="AI19" s="170">
        <f t="shared" si="0"/>
        <v>0</v>
      </c>
      <c r="AJ19" s="170">
        <f t="shared" si="0"/>
        <v>0</v>
      </c>
    </row>
    <row r="20" spans="1:36" ht="18.5" thickBot="1" x14ac:dyDescent="0.4">
      <c r="A20" s="32">
        <v>14</v>
      </c>
      <c r="B20" s="33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70">
        <f t="shared" si="0"/>
        <v>0</v>
      </c>
      <c r="AJ20" s="170">
        <f t="shared" si="0"/>
        <v>0</v>
      </c>
    </row>
    <row r="21" spans="1:36" ht="18.5" thickBot="1" x14ac:dyDescent="0.4">
      <c r="A21" s="32">
        <v>15</v>
      </c>
      <c r="B21" s="33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/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  <c r="AB21" s="167"/>
      <c r="AC21" s="167"/>
      <c r="AD21" s="167"/>
      <c r="AE21" s="167"/>
      <c r="AF21" s="167"/>
      <c r="AG21" s="167"/>
      <c r="AH21" s="167"/>
      <c r="AI21" s="170">
        <f t="shared" si="0"/>
        <v>0</v>
      </c>
      <c r="AJ21" s="170">
        <f t="shared" si="0"/>
        <v>0</v>
      </c>
    </row>
    <row r="22" spans="1:36" ht="18.5" thickBot="1" x14ac:dyDescent="0.4">
      <c r="A22" s="32">
        <v>16</v>
      </c>
      <c r="B22" s="33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  <c r="AB22" s="167"/>
      <c r="AC22" s="167"/>
      <c r="AD22" s="167"/>
      <c r="AE22" s="167"/>
      <c r="AF22" s="167"/>
      <c r="AG22" s="167"/>
      <c r="AH22" s="167"/>
      <c r="AI22" s="170">
        <f t="shared" si="0"/>
        <v>0</v>
      </c>
      <c r="AJ22" s="170">
        <f t="shared" si="0"/>
        <v>0</v>
      </c>
    </row>
    <row r="23" spans="1:36" ht="18.5" thickBot="1" x14ac:dyDescent="0.4">
      <c r="A23" s="32">
        <v>17</v>
      </c>
      <c r="B23" s="33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  <c r="Z23" s="167"/>
      <c r="AA23" s="167"/>
      <c r="AB23" s="167"/>
      <c r="AC23" s="167"/>
      <c r="AD23" s="167"/>
      <c r="AE23" s="167"/>
      <c r="AF23" s="167"/>
      <c r="AG23" s="167"/>
      <c r="AH23" s="167"/>
      <c r="AI23" s="170">
        <f t="shared" si="0"/>
        <v>0</v>
      </c>
      <c r="AJ23" s="170">
        <f t="shared" si="0"/>
        <v>0</v>
      </c>
    </row>
    <row r="24" spans="1:36" ht="18.5" thickBot="1" x14ac:dyDescent="0.4">
      <c r="A24" s="32">
        <v>18</v>
      </c>
      <c r="B24" s="33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  <c r="AD24" s="167"/>
      <c r="AE24" s="167"/>
      <c r="AF24" s="167"/>
      <c r="AG24" s="167"/>
      <c r="AH24" s="167"/>
      <c r="AI24" s="170">
        <f t="shared" si="0"/>
        <v>0</v>
      </c>
      <c r="AJ24" s="170">
        <f t="shared" si="0"/>
        <v>0</v>
      </c>
    </row>
    <row r="25" spans="1:36" ht="18.5" thickBot="1" x14ac:dyDescent="0.4">
      <c r="A25" s="32">
        <v>19</v>
      </c>
      <c r="B25" s="33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7"/>
      <c r="Z25" s="167"/>
      <c r="AA25" s="167"/>
      <c r="AB25" s="167"/>
      <c r="AC25" s="167"/>
      <c r="AD25" s="167"/>
      <c r="AE25" s="167"/>
      <c r="AF25" s="167"/>
      <c r="AG25" s="167"/>
      <c r="AH25" s="167"/>
      <c r="AI25" s="170">
        <f t="shared" si="0"/>
        <v>0</v>
      </c>
      <c r="AJ25" s="170">
        <f t="shared" si="0"/>
        <v>0</v>
      </c>
    </row>
    <row r="26" spans="1:36" ht="18.5" thickBot="1" x14ac:dyDescent="0.4">
      <c r="A26" s="32">
        <v>20</v>
      </c>
      <c r="B26" s="33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67"/>
      <c r="AC26" s="167"/>
      <c r="AD26" s="167"/>
      <c r="AE26" s="167"/>
      <c r="AF26" s="167"/>
      <c r="AG26" s="167"/>
      <c r="AH26" s="167"/>
      <c r="AI26" s="170">
        <f t="shared" si="0"/>
        <v>0</v>
      </c>
      <c r="AJ26" s="170">
        <f t="shared" si="0"/>
        <v>0</v>
      </c>
    </row>
    <row r="27" spans="1:36" ht="18.5" thickBot="1" x14ac:dyDescent="0.4">
      <c r="A27" s="32">
        <v>21</v>
      </c>
      <c r="B27" s="33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  <c r="Z27" s="167"/>
      <c r="AA27" s="167"/>
      <c r="AB27" s="167"/>
      <c r="AC27" s="167"/>
      <c r="AD27" s="167"/>
      <c r="AE27" s="167"/>
      <c r="AF27" s="167"/>
      <c r="AG27" s="167"/>
      <c r="AH27" s="167"/>
      <c r="AI27" s="170">
        <f t="shared" si="0"/>
        <v>0</v>
      </c>
      <c r="AJ27" s="170">
        <f t="shared" si="0"/>
        <v>0</v>
      </c>
    </row>
    <row r="28" spans="1:36" ht="18.5" thickBot="1" x14ac:dyDescent="0.4">
      <c r="A28" s="32">
        <v>22</v>
      </c>
      <c r="B28" s="33"/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  <c r="Z28" s="167"/>
      <c r="AA28" s="167"/>
      <c r="AB28" s="167"/>
      <c r="AC28" s="167"/>
      <c r="AD28" s="167"/>
      <c r="AE28" s="167"/>
      <c r="AF28" s="167"/>
      <c r="AG28" s="167"/>
      <c r="AH28" s="167"/>
      <c r="AI28" s="170">
        <f t="shared" si="0"/>
        <v>0</v>
      </c>
      <c r="AJ28" s="170">
        <f t="shared" si="0"/>
        <v>0</v>
      </c>
    </row>
    <row r="29" spans="1:36" ht="18.5" thickBot="1" x14ac:dyDescent="0.4">
      <c r="A29" s="32">
        <v>23</v>
      </c>
      <c r="B29" s="33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  <c r="Z29" s="167"/>
      <c r="AA29" s="167"/>
      <c r="AB29" s="167"/>
      <c r="AC29" s="167"/>
      <c r="AD29" s="167"/>
      <c r="AE29" s="167"/>
      <c r="AF29" s="167"/>
      <c r="AG29" s="167"/>
      <c r="AH29" s="167"/>
      <c r="AI29" s="170">
        <f t="shared" si="0"/>
        <v>0</v>
      </c>
      <c r="AJ29" s="170">
        <f t="shared" si="0"/>
        <v>0</v>
      </c>
    </row>
    <row r="30" spans="1:36" ht="18.5" thickBot="1" x14ac:dyDescent="0.4">
      <c r="A30" s="32">
        <v>24</v>
      </c>
      <c r="B30" s="33"/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7"/>
      <c r="Z30" s="167"/>
      <c r="AA30" s="167"/>
      <c r="AB30" s="167"/>
      <c r="AC30" s="167"/>
      <c r="AD30" s="167"/>
      <c r="AE30" s="167"/>
      <c r="AF30" s="167"/>
      <c r="AG30" s="167"/>
      <c r="AH30" s="167"/>
      <c r="AI30" s="170">
        <f t="shared" si="0"/>
        <v>0</v>
      </c>
      <c r="AJ30" s="170">
        <f t="shared" si="0"/>
        <v>0</v>
      </c>
    </row>
    <row r="31" spans="1:36" ht="18.5" thickBot="1" x14ac:dyDescent="0.4">
      <c r="A31" s="32"/>
      <c r="B31" s="34" t="s">
        <v>18</v>
      </c>
      <c r="C31" s="168">
        <f>(C7+C8+C9+C10+C11+C12+C13+C14+C15+C16+C17+C18+C19+C20+C21+C22+C23+C24+C25+C26+C27+C28+C29+C30)/COUNTA($B$7:$B$30)</f>
        <v>0</v>
      </c>
      <c r="D31" s="168">
        <f t="shared" ref="D31:AH31" si="1">(D7+D8+D9+D10+D11+D12+D13+D14+D15+D16+D17+D18+D19+D20+D21+D22+D23+D24+D25+D26+D27+D28+D29+D30)/COUNTA($B$7:$B$30)</f>
        <v>0</v>
      </c>
      <c r="E31" s="168">
        <f t="shared" si="1"/>
        <v>0</v>
      </c>
      <c r="F31" s="168">
        <f t="shared" si="1"/>
        <v>0</v>
      </c>
      <c r="G31" s="168">
        <f t="shared" si="1"/>
        <v>0</v>
      </c>
      <c r="H31" s="168">
        <f t="shared" si="1"/>
        <v>0</v>
      </c>
      <c r="I31" s="168">
        <f t="shared" si="1"/>
        <v>0</v>
      </c>
      <c r="J31" s="168">
        <f t="shared" si="1"/>
        <v>0</v>
      </c>
      <c r="K31" s="168">
        <f t="shared" si="1"/>
        <v>0</v>
      </c>
      <c r="L31" s="168">
        <f t="shared" si="1"/>
        <v>0</v>
      </c>
      <c r="M31" s="168">
        <f t="shared" si="1"/>
        <v>0</v>
      </c>
      <c r="N31" s="168">
        <f t="shared" si="1"/>
        <v>0</v>
      </c>
      <c r="O31" s="168">
        <f t="shared" si="1"/>
        <v>0</v>
      </c>
      <c r="P31" s="168">
        <f t="shared" si="1"/>
        <v>0</v>
      </c>
      <c r="Q31" s="168">
        <f t="shared" si="1"/>
        <v>0</v>
      </c>
      <c r="R31" s="168">
        <f t="shared" si="1"/>
        <v>0</v>
      </c>
      <c r="S31" s="168">
        <f t="shared" si="1"/>
        <v>0</v>
      </c>
      <c r="T31" s="168">
        <f t="shared" si="1"/>
        <v>0</v>
      </c>
      <c r="U31" s="168">
        <f t="shared" si="1"/>
        <v>0</v>
      </c>
      <c r="V31" s="168">
        <f t="shared" si="1"/>
        <v>0</v>
      </c>
      <c r="W31" s="168">
        <f t="shared" si="1"/>
        <v>0</v>
      </c>
      <c r="X31" s="168">
        <f t="shared" si="1"/>
        <v>0</v>
      </c>
      <c r="Y31" s="168">
        <f t="shared" si="1"/>
        <v>0</v>
      </c>
      <c r="Z31" s="168">
        <f t="shared" si="1"/>
        <v>0</v>
      </c>
      <c r="AA31" s="168">
        <f t="shared" si="1"/>
        <v>0</v>
      </c>
      <c r="AB31" s="168">
        <f t="shared" si="1"/>
        <v>0</v>
      </c>
      <c r="AC31" s="168">
        <f t="shared" si="1"/>
        <v>0</v>
      </c>
      <c r="AD31" s="168">
        <f t="shared" si="1"/>
        <v>0</v>
      </c>
      <c r="AE31" s="168">
        <f t="shared" si="1"/>
        <v>0</v>
      </c>
      <c r="AF31" s="168">
        <f t="shared" si="1"/>
        <v>0</v>
      </c>
      <c r="AG31" s="168">
        <f t="shared" si="1"/>
        <v>0</v>
      </c>
      <c r="AH31" s="168">
        <f t="shared" si="1"/>
        <v>0</v>
      </c>
      <c r="AI31" s="169">
        <f t="shared" si="0"/>
        <v>0</v>
      </c>
      <c r="AJ31" s="169">
        <f t="shared" si="0"/>
        <v>0</v>
      </c>
    </row>
    <row r="33" spans="2:6" ht="17.25" customHeight="1" x14ac:dyDescent="0.35">
      <c r="B33" s="35" t="s">
        <v>19</v>
      </c>
      <c r="C33" s="36"/>
      <c r="D33" s="36"/>
      <c r="E33" s="36"/>
      <c r="F33" s="36"/>
    </row>
    <row r="34" spans="2:6" ht="28" x14ac:dyDescent="0.35">
      <c r="B34" s="37"/>
      <c r="C34" s="39" t="s">
        <v>20</v>
      </c>
      <c r="D34" s="39" t="s">
        <v>21</v>
      </c>
      <c r="E34" s="39" t="s">
        <v>22</v>
      </c>
      <c r="F34" s="39" t="s">
        <v>23</v>
      </c>
    </row>
    <row r="35" spans="2:6" ht="18" x14ac:dyDescent="0.4">
      <c r="B35" s="41" t="s">
        <v>24</v>
      </c>
      <c r="C35" s="171">
        <f>COUNTA($B$7:$B$30)</f>
        <v>3</v>
      </c>
      <c r="D35" s="171">
        <f>COUNTIF(AI7:AI30,"&gt;=3,8")</f>
        <v>0</v>
      </c>
      <c r="E35" s="171">
        <f>COUNTIFS(AI7:AI30,"&lt;3,7",AI7:AI30,"&gt;=2,3")</f>
        <v>0</v>
      </c>
      <c r="F35" s="171">
        <f>COUNTIFS(AI7:AI30,"&lt;2,2",AI7:AI30,"&gt;0")</f>
        <v>0</v>
      </c>
    </row>
    <row r="36" spans="2:6" ht="18" x14ac:dyDescent="0.4">
      <c r="B36" s="41" t="s">
        <v>25</v>
      </c>
      <c r="C36" s="171">
        <v>100</v>
      </c>
      <c r="D36" s="171">
        <f>D35*C36/C35</f>
        <v>0</v>
      </c>
      <c r="E36" s="172">
        <f>E35*C36/C35</f>
        <v>0</v>
      </c>
      <c r="F36" s="172">
        <f>F35*C36/C35</f>
        <v>0</v>
      </c>
    </row>
    <row r="37" spans="2:6" ht="15.5" x14ac:dyDescent="0.35">
      <c r="B37" s="42"/>
      <c r="C37" s="36"/>
      <c r="D37" s="36"/>
      <c r="E37" s="36"/>
      <c r="F37" s="36"/>
    </row>
    <row r="38" spans="2:6" ht="18.75" customHeight="1" x14ac:dyDescent="0.35">
      <c r="B38" s="35" t="s">
        <v>26</v>
      </c>
      <c r="C38" s="36"/>
      <c r="D38" s="36"/>
      <c r="E38" s="36"/>
      <c r="F38" s="36"/>
    </row>
    <row r="39" spans="2:6" ht="28" x14ac:dyDescent="0.35">
      <c r="B39" s="37"/>
      <c r="C39" s="39" t="s">
        <v>20</v>
      </c>
      <c r="D39" s="39" t="s">
        <v>21</v>
      </c>
      <c r="E39" s="39" t="s">
        <v>22</v>
      </c>
      <c r="F39" s="39" t="s">
        <v>23</v>
      </c>
    </row>
    <row r="40" spans="2:6" ht="18" x14ac:dyDescent="0.4">
      <c r="B40" s="41" t="s">
        <v>24</v>
      </c>
      <c r="C40" s="171">
        <f>COUNTA(B7:B30)</f>
        <v>3</v>
      </c>
      <c r="D40" s="171">
        <f>COUNTIF(AJ7:AJ30,"&gt;=3,8")</f>
        <v>0</v>
      </c>
      <c r="E40" s="171">
        <f>COUNTIFS(AJ7:AJ30,"&lt;3,7",AJ7:AJ30,"&gt;=2,3")</f>
        <v>0</v>
      </c>
      <c r="F40" s="171">
        <f>COUNTIFS(AJ7:AJ30,"&lt;2,2",AJ7:AJ30,"&gt;0")</f>
        <v>0</v>
      </c>
    </row>
    <row r="41" spans="2:6" ht="18" x14ac:dyDescent="0.4">
      <c r="B41" s="41" t="s">
        <v>25</v>
      </c>
      <c r="C41" s="171">
        <v>100</v>
      </c>
      <c r="D41" s="172">
        <f>D40*C41/C40</f>
        <v>0</v>
      </c>
      <c r="E41" s="172">
        <f>E40*C41/C40</f>
        <v>0</v>
      </c>
      <c r="F41" s="172">
        <f>F40*C41/C40</f>
        <v>0</v>
      </c>
    </row>
  </sheetData>
  <sheetProtection algorithmName="SHA-512" hashValue="WhF1x5rjZDPr+vtxihLUFReBzi7HbCrTs0r7Tp3de76mOqXz39PxJ0qyE9X1E3GCJDC4xYQRFy9ZKFU9YXst+g==" saltValue="gaeB86QUSYPng9ST5XcOmw==" spinCount="100000" sheet="1" formatCells="0" formatColumns="0" formatRows="0" insertColumns="0" insertRows="0" insertHyperlinks="0" deleteColumns="0" deleteRows="0" sort="0" autoFilter="0" pivotTables="0"/>
  <mergeCells count="24">
    <mergeCell ref="S5:T5"/>
    <mergeCell ref="A1:AJ1"/>
    <mergeCell ref="A4:A6"/>
    <mergeCell ref="B4:B6"/>
    <mergeCell ref="C4:Z4"/>
    <mergeCell ref="AA4:AB4"/>
    <mergeCell ref="AC4:AH4"/>
    <mergeCell ref="AI4:AJ5"/>
    <mergeCell ref="C5:D5"/>
    <mergeCell ref="E5:F5"/>
    <mergeCell ref="G5:H5"/>
    <mergeCell ref="I5:J5"/>
    <mergeCell ref="K5:L5"/>
    <mergeCell ref="M5:N5"/>
    <mergeCell ref="O5:P5"/>
    <mergeCell ref="Q5:R5"/>
    <mergeCell ref="AG5:AH5"/>
    <mergeCell ref="X2:Y2"/>
    <mergeCell ref="U5:V5"/>
    <mergeCell ref="W5:X5"/>
    <mergeCell ref="Y5:Z5"/>
    <mergeCell ref="AA5:AB5"/>
    <mergeCell ref="AC5:AD5"/>
    <mergeCell ref="AE5:AF5"/>
  </mergeCells>
  <hyperlinks>
    <hyperlink ref="X2" location="ОГЛАВЛЕНИЕ!A1" display="ОГЛАВЛЕНИЕ" xr:uid="{C6B65961-EE35-4B87-BB1D-CB750164F9F9}"/>
  </hyperlinks>
  <pageMargins left="0.7" right="0.7" top="0.75" bottom="0.75" header="0.3" footer="0.3"/>
  <pageSetup paperSize="9" scale="36" orientation="landscape" verticalDpi="0" r:id="rId1"/>
  <headerFooter>
    <oddHeader>&amp;R&amp;"Monotype Corsiva"&amp;12О.В. Яковлева&amp;L&amp;"Monotype Corsiva"&amp;12Диагностика индивидуального развития детей  4-5 лет</oddHeader>
    <oddFooter>&amp;R&amp;"Monotype Corsiva"&amp;12https://vk.com/travel_posobiya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C9A3E-5AFD-4B40-A805-3790346A0AFB}">
  <sheetPr codeName="Лист24">
    <tabColor rgb="FF00B0F0"/>
    <pageSetUpPr fitToPage="1"/>
  </sheetPr>
  <dimension ref="A1:R74"/>
  <sheetViews>
    <sheetView view="pageLayout" zoomScale="70" zoomScaleNormal="100" zoomScalePageLayoutView="70" workbookViewId="0">
      <selection activeCell="R37" sqref="R37"/>
    </sheetView>
  </sheetViews>
  <sheetFormatPr defaultRowHeight="14.5" x14ac:dyDescent="0.35"/>
  <cols>
    <col min="2" max="2" width="27" customWidth="1"/>
  </cols>
  <sheetData>
    <row r="1" spans="1:18" ht="17.5" x14ac:dyDescent="0.35">
      <c r="A1" s="63" t="s">
        <v>205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50" t="s">
        <v>283</v>
      </c>
      <c r="Q1" s="250"/>
      <c r="R1" s="1"/>
    </row>
    <row r="2" spans="1:18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99" customHeight="1" thickBot="1" x14ac:dyDescent="0.4">
      <c r="A3" s="365" t="s">
        <v>10</v>
      </c>
      <c r="B3" s="365" t="s">
        <v>11</v>
      </c>
      <c r="C3" s="363" t="s">
        <v>206</v>
      </c>
      <c r="D3" s="363"/>
      <c r="E3" s="363" t="s">
        <v>207</v>
      </c>
      <c r="F3" s="363"/>
      <c r="G3" s="363" t="s">
        <v>208</v>
      </c>
      <c r="H3" s="363"/>
      <c r="I3" s="364" t="s">
        <v>209</v>
      </c>
      <c r="J3" s="364"/>
      <c r="K3" s="363" t="s">
        <v>210</v>
      </c>
      <c r="L3" s="363"/>
      <c r="M3" s="363" t="s">
        <v>211</v>
      </c>
      <c r="N3" s="363"/>
      <c r="O3" s="363" t="s">
        <v>212</v>
      </c>
      <c r="P3" s="363"/>
      <c r="Q3" s="318" t="s">
        <v>213</v>
      </c>
      <c r="R3" s="318"/>
    </row>
    <row r="4" spans="1:18" ht="16" thickBot="1" x14ac:dyDescent="0.4">
      <c r="A4" s="365"/>
      <c r="B4" s="365"/>
      <c r="C4" s="69" t="s">
        <v>13</v>
      </c>
      <c r="D4" s="69" t="s">
        <v>14</v>
      </c>
      <c r="E4" s="69" t="s">
        <v>13</v>
      </c>
      <c r="F4" s="69" t="s">
        <v>14</v>
      </c>
      <c r="G4" s="69" t="s">
        <v>13</v>
      </c>
      <c r="H4" s="69" t="s">
        <v>14</v>
      </c>
      <c r="I4" s="69" t="s">
        <v>13</v>
      </c>
      <c r="J4" s="69" t="s">
        <v>14</v>
      </c>
      <c r="K4" s="69" t="s">
        <v>13</v>
      </c>
      <c r="L4" s="69" t="s">
        <v>14</v>
      </c>
      <c r="M4" s="69" t="s">
        <v>13</v>
      </c>
      <c r="N4" s="69" t="s">
        <v>14</v>
      </c>
      <c r="O4" s="69" t="s">
        <v>13</v>
      </c>
      <c r="P4" s="69" t="s">
        <v>14</v>
      </c>
      <c r="Q4" s="71" t="s">
        <v>13</v>
      </c>
      <c r="R4" s="71" t="s">
        <v>14</v>
      </c>
    </row>
    <row r="5" spans="1:18" ht="18.5" thickBot="1" x14ac:dyDescent="0.45">
      <c r="A5" s="32">
        <v>1</v>
      </c>
      <c r="B5" s="33" t="s">
        <v>15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3"/>
      <c r="P5" s="73"/>
      <c r="Q5" s="174">
        <f>(C5+E5+G5+I5+K5+M5+O5)/7</f>
        <v>0</v>
      </c>
      <c r="R5" s="174">
        <f>(D5+F5+H5+J5+L5+N5+P5)/7</f>
        <v>0</v>
      </c>
    </row>
    <row r="6" spans="1:18" ht="18.5" thickBot="1" x14ac:dyDescent="0.45">
      <c r="A6" s="32">
        <v>2</v>
      </c>
      <c r="B6" s="33" t="s">
        <v>16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3"/>
      <c r="P6" s="73"/>
      <c r="Q6" s="174">
        <f t="shared" ref="Q6:R29" si="0">(C6+E6+G6+I6+K6+M6+O6)/7</f>
        <v>0</v>
      </c>
      <c r="R6" s="174">
        <f t="shared" si="0"/>
        <v>0</v>
      </c>
    </row>
    <row r="7" spans="1:18" ht="18" customHeight="1" thickBot="1" x14ac:dyDescent="0.45">
      <c r="A7" s="32">
        <v>3</v>
      </c>
      <c r="B7" s="33" t="s">
        <v>17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3"/>
      <c r="P7" s="73"/>
      <c r="Q7" s="174">
        <f t="shared" si="0"/>
        <v>0</v>
      </c>
      <c r="R7" s="174">
        <f t="shared" si="0"/>
        <v>0</v>
      </c>
    </row>
    <row r="8" spans="1:18" ht="18.5" thickBot="1" x14ac:dyDescent="0.45">
      <c r="A8" s="32">
        <v>4</v>
      </c>
      <c r="B8" s="33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3"/>
      <c r="P8" s="73"/>
      <c r="Q8" s="174">
        <f t="shared" si="0"/>
        <v>0</v>
      </c>
      <c r="R8" s="174">
        <f t="shared" si="0"/>
        <v>0</v>
      </c>
    </row>
    <row r="9" spans="1:18" ht="18.5" thickBot="1" x14ac:dyDescent="0.45">
      <c r="A9" s="32">
        <v>5</v>
      </c>
      <c r="B9" s="33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3"/>
      <c r="P9" s="73"/>
      <c r="Q9" s="174">
        <f t="shared" si="0"/>
        <v>0</v>
      </c>
      <c r="R9" s="174">
        <f t="shared" si="0"/>
        <v>0</v>
      </c>
    </row>
    <row r="10" spans="1:18" ht="18.5" thickBot="1" x14ac:dyDescent="0.45">
      <c r="A10" s="32">
        <v>6</v>
      </c>
      <c r="B10" s="33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3"/>
      <c r="P10" s="73"/>
      <c r="Q10" s="174">
        <f t="shared" si="0"/>
        <v>0</v>
      </c>
      <c r="R10" s="174">
        <f t="shared" si="0"/>
        <v>0</v>
      </c>
    </row>
    <row r="11" spans="1:18" ht="18.5" thickBot="1" x14ac:dyDescent="0.45">
      <c r="A11" s="32">
        <v>7</v>
      </c>
      <c r="B11" s="33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3"/>
      <c r="P11" s="73"/>
      <c r="Q11" s="174">
        <f t="shared" si="0"/>
        <v>0</v>
      </c>
      <c r="R11" s="174">
        <f t="shared" si="0"/>
        <v>0</v>
      </c>
    </row>
    <row r="12" spans="1:18" ht="18.5" thickBot="1" x14ac:dyDescent="0.45">
      <c r="A12" s="32">
        <v>8</v>
      </c>
      <c r="B12" s="33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3"/>
      <c r="P12" s="73"/>
      <c r="Q12" s="174">
        <f t="shared" si="0"/>
        <v>0</v>
      </c>
      <c r="R12" s="174">
        <f t="shared" si="0"/>
        <v>0</v>
      </c>
    </row>
    <row r="13" spans="1:18" ht="18.5" thickBot="1" x14ac:dyDescent="0.45">
      <c r="A13" s="32">
        <v>9</v>
      </c>
      <c r="B13" s="33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3"/>
      <c r="P13" s="73"/>
      <c r="Q13" s="174">
        <f t="shared" si="0"/>
        <v>0</v>
      </c>
      <c r="R13" s="174">
        <f t="shared" si="0"/>
        <v>0</v>
      </c>
    </row>
    <row r="14" spans="1:18" ht="18.5" thickBot="1" x14ac:dyDescent="0.45">
      <c r="A14" s="32">
        <v>10</v>
      </c>
      <c r="B14" s="33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3"/>
      <c r="P14" s="73"/>
      <c r="Q14" s="174">
        <f t="shared" si="0"/>
        <v>0</v>
      </c>
      <c r="R14" s="174">
        <f t="shared" si="0"/>
        <v>0</v>
      </c>
    </row>
    <row r="15" spans="1:18" ht="18.5" thickBot="1" x14ac:dyDescent="0.45">
      <c r="A15" s="32">
        <v>11</v>
      </c>
      <c r="B15" s="33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3"/>
      <c r="P15" s="73"/>
      <c r="Q15" s="174">
        <f t="shared" si="0"/>
        <v>0</v>
      </c>
      <c r="R15" s="174">
        <f t="shared" si="0"/>
        <v>0</v>
      </c>
    </row>
    <row r="16" spans="1:18" ht="18.5" thickBot="1" x14ac:dyDescent="0.45">
      <c r="A16" s="32">
        <v>12</v>
      </c>
      <c r="B16" s="33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3"/>
      <c r="P16" s="73"/>
      <c r="Q16" s="174">
        <f t="shared" si="0"/>
        <v>0</v>
      </c>
      <c r="R16" s="174">
        <f t="shared" si="0"/>
        <v>0</v>
      </c>
    </row>
    <row r="17" spans="1:18" ht="18.5" thickBot="1" x14ac:dyDescent="0.45">
      <c r="A17" s="32">
        <v>13</v>
      </c>
      <c r="B17" s="33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3"/>
      <c r="P17" s="73"/>
      <c r="Q17" s="174">
        <f t="shared" si="0"/>
        <v>0</v>
      </c>
      <c r="R17" s="174">
        <f t="shared" si="0"/>
        <v>0</v>
      </c>
    </row>
    <row r="18" spans="1:18" ht="18.5" thickBot="1" x14ac:dyDescent="0.45">
      <c r="A18" s="32">
        <v>14</v>
      </c>
      <c r="B18" s="33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3"/>
      <c r="P18" s="73"/>
      <c r="Q18" s="174">
        <f t="shared" si="0"/>
        <v>0</v>
      </c>
      <c r="R18" s="174">
        <f t="shared" si="0"/>
        <v>0</v>
      </c>
    </row>
    <row r="19" spans="1:18" ht="18.5" thickBot="1" x14ac:dyDescent="0.45">
      <c r="A19" s="32">
        <v>15</v>
      </c>
      <c r="B19" s="33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3"/>
      <c r="P19" s="73"/>
      <c r="Q19" s="174">
        <f t="shared" si="0"/>
        <v>0</v>
      </c>
      <c r="R19" s="174">
        <f t="shared" si="0"/>
        <v>0</v>
      </c>
    </row>
    <row r="20" spans="1:18" ht="18.5" thickBot="1" x14ac:dyDescent="0.45">
      <c r="A20" s="32">
        <v>16</v>
      </c>
      <c r="B20" s="33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3"/>
      <c r="P20" s="73"/>
      <c r="Q20" s="174">
        <f t="shared" si="0"/>
        <v>0</v>
      </c>
      <c r="R20" s="174">
        <f t="shared" si="0"/>
        <v>0</v>
      </c>
    </row>
    <row r="21" spans="1:18" ht="18.5" thickBot="1" x14ac:dyDescent="0.45">
      <c r="A21" s="32">
        <v>17</v>
      </c>
      <c r="B21" s="33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3"/>
      <c r="P21" s="73"/>
      <c r="Q21" s="174">
        <f t="shared" si="0"/>
        <v>0</v>
      </c>
      <c r="R21" s="174">
        <f t="shared" si="0"/>
        <v>0</v>
      </c>
    </row>
    <row r="22" spans="1:18" ht="18.5" thickBot="1" x14ac:dyDescent="0.45">
      <c r="A22" s="32">
        <v>18</v>
      </c>
      <c r="B22" s="33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3"/>
      <c r="P22" s="73"/>
      <c r="Q22" s="174">
        <f t="shared" si="0"/>
        <v>0</v>
      </c>
      <c r="R22" s="174">
        <f t="shared" si="0"/>
        <v>0</v>
      </c>
    </row>
    <row r="23" spans="1:18" ht="18.5" thickBot="1" x14ac:dyDescent="0.45">
      <c r="A23" s="32">
        <v>19</v>
      </c>
      <c r="B23" s="33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3"/>
      <c r="P23" s="73"/>
      <c r="Q23" s="174">
        <f t="shared" si="0"/>
        <v>0</v>
      </c>
      <c r="R23" s="174">
        <f t="shared" si="0"/>
        <v>0</v>
      </c>
    </row>
    <row r="24" spans="1:18" ht="18.5" thickBot="1" x14ac:dyDescent="0.45">
      <c r="A24" s="32">
        <v>20</v>
      </c>
      <c r="B24" s="33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3"/>
      <c r="P24" s="73"/>
      <c r="Q24" s="174">
        <f t="shared" si="0"/>
        <v>0</v>
      </c>
      <c r="R24" s="174">
        <f t="shared" si="0"/>
        <v>0</v>
      </c>
    </row>
    <row r="25" spans="1:18" ht="18.5" thickBot="1" x14ac:dyDescent="0.45">
      <c r="A25" s="32">
        <v>21</v>
      </c>
      <c r="B25" s="33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3"/>
      <c r="P25" s="73"/>
      <c r="Q25" s="174">
        <f t="shared" si="0"/>
        <v>0</v>
      </c>
      <c r="R25" s="174">
        <f t="shared" si="0"/>
        <v>0</v>
      </c>
    </row>
    <row r="26" spans="1:18" ht="18.5" thickBot="1" x14ac:dyDescent="0.45">
      <c r="A26" s="32">
        <v>22</v>
      </c>
      <c r="B26" s="33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3"/>
      <c r="P26" s="73"/>
      <c r="Q26" s="174">
        <f t="shared" si="0"/>
        <v>0</v>
      </c>
      <c r="R26" s="174">
        <f t="shared" si="0"/>
        <v>0</v>
      </c>
    </row>
    <row r="27" spans="1:18" ht="18.5" thickBot="1" x14ac:dyDescent="0.45">
      <c r="A27" s="32">
        <v>23</v>
      </c>
      <c r="B27" s="33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3"/>
      <c r="P27" s="73"/>
      <c r="Q27" s="174">
        <f t="shared" si="0"/>
        <v>0</v>
      </c>
      <c r="R27" s="174">
        <f t="shared" si="0"/>
        <v>0</v>
      </c>
    </row>
    <row r="28" spans="1:18" ht="18.5" thickBot="1" x14ac:dyDescent="0.45">
      <c r="A28" s="32">
        <v>24</v>
      </c>
      <c r="B28" s="33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3"/>
      <c r="P28" s="73"/>
      <c r="Q28" s="174">
        <f t="shared" si="0"/>
        <v>0</v>
      </c>
      <c r="R28" s="174">
        <f t="shared" si="0"/>
        <v>0</v>
      </c>
    </row>
    <row r="29" spans="1:18" ht="18.5" thickBot="1" x14ac:dyDescent="0.45">
      <c r="A29" s="32"/>
      <c r="B29" s="48" t="s">
        <v>18</v>
      </c>
      <c r="C29" s="168">
        <f>(C5+C6+C7+C8+C9+C10+C11+C12+C13+C14+C15+C16+C17+C18+C19+C20+C21+C22+C23+C24+C25+C26+C27+C28)/COUNTA($B$5:$B$28)</f>
        <v>0</v>
      </c>
      <c r="D29" s="168">
        <f t="shared" ref="D29:P29" si="1">(D5+D6+D7+D8+D9+D10+D11+D12+D13+D14+D15+D16+D17+D18+D19+D20+D21+D22+D23+D24+D25+D26+D27+D28)/COUNTA($B$5:$B$28)</f>
        <v>0</v>
      </c>
      <c r="E29" s="168">
        <f t="shared" si="1"/>
        <v>0</v>
      </c>
      <c r="F29" s="168">
        <f t="shared" si="1"/>
        <v>0</v>
      </c>
      <c r="G29" s="168">
        <f t="shared" si="1"/>
        <v>0</v>
      </c>
      <c r="H29" s="168">
        <f t="shared" si="1"/>
        <v>0</v>
      </c>
      <c r="I29" s="168">
        <f t="shared" si="1"/>
        <v>0</v>
      </c>
      <c r="J29" s="168">
        <f t="shared" si="1"/>
        <v>0</v>
      </c>
      <c r="K29" s="168">
        <f t="shared" si="1"/>
        <v>0</v>
      </c>
      <c r="L29" s="168">
        <f t="shared" si="1"/>
        <v>0</v>
      </c>
      <c r="M29" s="168">
        <f t="shared" si="1"/>
        <v>0</v>
      </c>
      <c r="N29" s="168">
        <f t="shared" si="1"/>
        <v>0</v>
      </c>
      <c r="O29" s="168">
        <f t="shared" si="1"/>
        <v>0</v>
      </c>
      <c r="P29" s="168">
        <f t="shared" si="1"/>
        <v>0</v>
      </c>
      <c r="Q29" s="173">
        <f t="shared" si="0"/>
        <v>0</v>
      </c>
      <c r="R29" s="173">
        <f t="shared" si="0"/>
        <v>0</v>
      </c>
    </row>
    <row r="30" spans="1:18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.5" x14ac:dyDescent="0.35">
      <c r="A31" s="1"/>
      <c r="B31" s="35" t="s">
        <v>19</v>
      </c>
      <c r="C31" s="36"/>
      <c r="D31" s="36"/>
      <c r="E31" s="36"/>
      <c r="F31" s="36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28" x14ac:dyDescent="0.35">
      <c r="A32" s="1"/>
      <c r="B32" s="37"/>
      <c r="C32" s="38" t="s">
        <v>20</v>
      </c>
      <c r="D32" s="39" t="s">
        <v>21</v>
      </c>
      <c r="E32" s="39" t="s">
        <v>22</v>
      </c>
      <c r="F32" s="39" t="s">
        <v>23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8" x14ac:dyDescent="0.4">
      <c r="A33" s="1"/>
      <c r="B33" s="41" t="s">
        <v>24</v>
      </c>
      <c r="C33" s="171">
        <f>COUNTA($B$5:$B$28)</f>
        <v>3</v>
      </c>
      <c r="D33" s="171">
        <f>COUNTIF(Q5:Q28,"&gt;=4")</f>
        <v>0</v>
      </c>
      <c r="E33" s="171">
        <f>COUNTIFS(Q5:Q28,"&lt;3,9",Q5:Q28,"&gt;=3")</f>
        <v>0</v>
      </c>
      <c r="F33" s="171">
        <f>COUNTIFS(Q5:Q28,"&lt;2",Q5:Q28,"&gt;0")</f>
        <v>0</v>
      </c>
      <c r="G33" s="7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8" x14ac:dyDescent="0.4">
      <c r="A34" s="1"/>
      <c r="B34" s="41" t="s">
        <v>25</v>
      </c>
      <c r="C34" s="171">
        <v>100</v>
      </c>
      <c r="D34" s="171">
        <f>D33*C34/C33</f>
        <v>0</v>
      </c>
      <c r="E34" s="172">
        <f>E33*C34/C33</f>
        <v>0</v>
      </c>
      <c r="F34" s="172">
        <f>F33*C34/C33</f>
        <v>0</v>
      </c>
      <c r="G34" s="7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5" x14ac:dyDescent="0.35">
      <c r="A35" s="1"/>
      <c r="B35" s="42"/>
      <c r="C35" s="36"/>
      <c r="D35" s="36"/>
      <c r="E35" s="36"/>
      <c r="F35" s="36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5" x14ac:dyDescent="0.35">
      <c r="A36" s="1"/>
      <c r="B36" s="35" t="s">
        <v>26</v>
      </c>
      <c r="C36" s="36"/>
      <c r="D36" s="36"/>
      <c r="E36" s="36"/>
      <c r="F36" s="36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28" x14ac:dyDescent="0.35">
      <c r="A37" s="1"/>
      <c r="B37" s="37"/>
      <c r="C37" s="52" t="s">
        <v>20</v>
      </c>
      <c r="D37" s="39" t="s">
        <v>21</v>
      </c>
      <c r="E37" s="39" t="s">
        <v>22</v>
      </c>
      <c r="F37" s="39" t="s">
        <v>23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8" x14ac:dyDescent="0.4">
      <c r="A38" s="1"/>
      <c r="B38" s="41" t="s">
        <v>24</v>
      </c>
      <c r="C38" s="171">
        <f>COUNTA(B4:B27)</f>
        <v>3</v>
      </c>
      <c r="D38" s="171">
        <f>COUNTIF(R5:R28,"&gt;=4")</f>
        <v>0</v>
      </c>
      <c r="E38" s="171">
        <f>COUNTIFS(R5:R28,"&lt;3,9",R5:R28,"&gt;=3")</f>
        <v>0</v>
      </c>
      <c r="F38" s="171">
        <f>COUNTIFS(R5:R28,"&lt;2",R5:R28,"&gt;0")</f>
        <v>0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8" x14ac:dyDescent="0.4">
      <c r="A39" s="1"/>
      <c r="B39" s="41" t="s">
        <v>25</v>
      </c>
      <c r="C39" s="171">
        <v>100</v>
      </c>
      <c r="D39" s="172">
        <f>D38*C39/C38</f>
        <v>0</v>
      </c>
      <c r="E39" s="172">
        <f>E38*C39/C38</f>
        <v>0</v>
      </c>
      <c r="F39" s="172">
        <f>F38*C39/C38</f>
        <v>0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</sheetData>
  <sheetProtection algorithmName="SHA-512" hashValue="gYm5n6lb0gPS93mA62f27WpnlEyAgawFeoDd7e0tx32KI2GqraHDbKdkMxsDSim+Us+57SzAb1OWG/6mQb4Fvw==" saltValue="ADZmPxzfaERfyCkj/5Hlpg==" spinCount="100000" sheet="1" formatCells="0" formatColumns="0" formatRows="0" insertColumns="0" insertRows="0" insertHyperlinks="0" deleteColumns="0" deleteRows="0" sort="0" autoFilter="0" pivotTables="0"/>
  <mergeCells count="11">
    <mergeCell ref="I3:J3"/>
    <mergeCell ref="A3:A4"/>
    <mergeCell ref="B3:B4"/>
    <mergeCell ref="C3:D3"/>
    <mergeCell ref="E3:F3"/>
    <mergeCell ref="G3:H3"/>
    <mergeCell ref="K3:L3"/>
    <mergeCell ref="M3:N3"/>
    <mergeCell ref="O3:P3"/>
    <mergeCell ref="Q3:R3"/>
    <mergeCell ref="P1:Q1"/>
  </mergeCells>
  <hyperlinks>
    <hyperlink ref="P1" location="ОГЛАВЛЕНИЕ!A1" display="ОГЛАВЛЕНИЕ" xr:uid="{9539588D-862C-475C-A56E-09BA7A4931D0}"/>
  </hyperlinks>
  <pageMargins left="0.42352941176470588" right="0.45036764705882354" top="0.75" bottom="0.75" header="0.3" footer="0.3"/>
  <pageSetup paperSize="9" scale="53" orientation="portrait" verticalDpi="0" r:id="rId1"/>
  <headerFooter>
    <oddHeader>&amp;R&amp;"Monotype Corsiva"&amp;12О.В. Яковлева&amp;L&amp;"Monotype Corsiva"&amp;12Диагностика индивидуального развития детей  4-5 лет</oddHeader>
    <oddFooter>&amp;R&amp;"Monotype Corsiva"&amp;12https://vk.com/travel_posobiya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00D9E-31F2-4D45-BFEF-315F9EB88350}">
  <sheetPr codeName="Лист25">
    <tabColor rgb="FF00B0F0"/>
    <pageSetUpPr fitToPage="1"/>
  </sheetPr>
  <dimension ref="A1:F42"/>
  <sheetViews>
    <sheetView view="pageLayout" zoomScaleNormal="100" workbookViewId="0">
      <selection activeCell="B4" sqref="B4"/>
    </sheetView>
  </sheetViews>
  <sheetFormatPr defaultRowHeight="14.5" x14ac:dyDescent="0.35"/>
  <cols>
    <col min="1" max="1" width="6.81640625" customWidth="1"/>
    <col min="2" max="2" width="14" customWidth="1"/>
    <col min="3" max="3" width="25.81640625" customWidth="1"/>
    <col min="4" max="4" width="19.54296875" customWidth="1"/>
    <col min="5" max="5" width="15.26953125" customWidth="1"/>
  </cols>
  <sheetData>
    <row r="1" spans="1:6" ht="17.5" x14ac:dyDescent="0.35">
      <c r="A1" s="311" t="s">
        <v>179</v>
      </c>
      <c r="B1" s="311"/>
      <c r="C1" s="311"/>
      <c r="D1" s="311"/>
      <c r="E1" s="311"/>
      <c r="F1" s="311"/>
    </row>
    <row r="2" spans="1:6" ht="19.5" customHeight="1" x14ac:dyDescent="0.35">
      <c r="A2" s="53"/>
      <c r="B2" s="53"/>
      <c r="C2" s="311" t="s">
        <v>351</v>
      </c>
      <c r="D2" s="311"/>
      <c r="E2" s="53"/>
      <c r="F2" s="53"/>
    </row>
    <row r="3" spans="1:6" ht="17.5" x14ac:dyDescent="0.35">
      <c r="A3" s="53"/>
      <c r="B3" s="53"/>
      <c r="C3" s="53"/>
      <c r="D3" s="53"/>
      <c r="E3" s="53"/>
      <c r="F3" s="53"/>
    </row>
    <row r="4" spans="1:6" ht="105" customHeight="1" x14ac:dyDescent="0.35">
      <c r="B4" s="86" t="s">
        <v>283</v>
      </c>
      <c r="C4" s="54" t="s">
        <v>214</v>
      </c>
      <c r="D4" s="54" t="s">
        <v>215</v>
      </c>
      <c r="E4" s="177" t="s">
        <v>350</v>
      </c>
      <c r="F4" s="56"/>
    </row>
    <row r="5" spans="1:6" ht="15.5" x14ac:dyDescent="0.35">
      <c r="B5" s="6"/>
      <c r="C5" s="57">
        <v>1</v>
      </c>
      <c r="D5" s="57">
        <v>2</v>
      </c>
      <c r="E5" s="176" t="s">
        <v>309</v>
      </c>
      <c r="F5" s="55"/>
    </row>
    <row r="6" spans="1:6" ht="18" x14ac:dyDescent="0.4">
      <c r="B6" s="59" t="s">
        <v>36</v>
      </c>
      <c r="C6" s="130">
        <f>'ФР-1'!AI31</f>
        <v>0</v>
      </c>
      <c r="D6" s="130">
        <f>'ФР-2'!$Q$29</f>
        <v>0</v>
      </c>
      <c r="E6" s="178">
        <f>(C6+D6)/2</f>
        <v>0</v>
      </c>
      <c r="F6" s="75"/>
    </row>
    <row r="7" spans="1:6" ht="18" x14ac:dyDescent="0.4">
      <c r="B7" s="59" t="s">
        <v>37</v>
      </c>
      <c r="C7" s="130">
        <f>'ФР-1'!AJ31</f>
        <v>0</v>
      </c>
      <c r="D7" s="130">
        <f>'ФР-2'!$R$29</f>
        <v>0</v>
      </c>
      <c r="E7" s="178">
        <f>(C7+D7)/2</f>
        <v>0</v>
      </c>
      <c r="F7" s="75"/>
    </row>
    <row r="8" spans="1:6" x14ac:dyDescent="0.35">
      <c r="A8" s="1"/>
      <c r="B8" s="1"/>
      <c r="C8" s="1"/>
      <c r="D8" s="1"/>
      <c r="E8" s="1"/>
      <c r="F8" s="1"/>
    </row>
    <row r="9" spans="1:6" x14ac:dyDescent="0.35">
      <c r="A9" s="1"/>
      <c r="B9" s="1"/>
      <c r="C9" s="1"/>
      <c r="D9" s="1"/>
      <c r="E9" s="1"/>
      <c r="F9" s="1"/>
    </row>
    <row r="10" spans="1:6" x14ac:dyDescent="0.35">
      <c r="A10" s="1"/>
      <c r="B10" s="1"/>
      <c r="C10" s="1"/>
      <c r="D10" s="1"/>
      <c r="E10" s="1"/>
      <c r="F10" s="1"/>
    </row>
    <row r="11" spans="1:6" x14ac:dyDescent="0.35">
      <c r="A11" s="1"/>
      <c r="B11" s="1"/>
      <c r="C11" s="1"/>
      <c r="D11" s="1"/>
      <c r="E11" s="1"/>
      <c r="F11" s="1"/>
    </row>
    <row r="12" spans="1:6" x14ac:dyDescent="0.35">
      <c r="A12" s="1"/>
      <c r="B12" s="1"/>
      <c r="C12" s="1"/>
      <c r="D12" s="1"/>
      <c r="E12" s="1"/>
      <c r="F12" s="1"/>
    </row>
    <row r="13" spans="1:6" x14ac:dyDescent="0.35">
      <c r="A13" s="1"/>
      <c r="B13" s="1"/>
      <c r="C13" s="1"/>
      <c r="D13" s="1"/>
      <c r="E13" s="1"/>
      <c r="F13" s="1"/>
    </row>
    <row r="14" spans="1:6" x14ac:dyDescent="0.35">
      <c r="A14" s="1"/>
      <c r="B14" s="1"/>
      <c r="C14" s="1"/>
      <c r="D14" s="1"/>
      <c r="E14" s="1"/>
      <c r="F14" s="1"/>
    </row>
    <row r="15" spans="1:6" x14ac:dyDescent="0.35">
      <c r="A15" s="1"/>
      <c r="B15" s="1"/>
      <c r="C15" s="1"/>
      <c r="D15" s="1"/>
      <c r="E15" s="1"/>
      <c r="F15" s="1"/>
    </row>
    <row r="16" spans="1:6" x14ac:dyDescent="0.35">
      <c r="A16" s="1"/>
      <c r="B16" s="1"/>
      <c r="C16" s="1"/>
      <c r="D16" s="1"/>
      <c r="E16" s="1"/>
      <c r="F16" s="1"/>
    </row>
    <row r="17" spans="1:6" x14ac:dyDescent="0.35">
      <c r="A17" s="1"/>
      <c r="B17" s="1"/>
      <c r="C17" s="1"/>
      <c r="D17" s="1"/>
      <c r="E17" s="1"/>
      <c r="F17" s="1"/>
    </row>
    <row r="18" spans="1:6" x14ac:dyDescent="0.35">
      <c r="A18" s="1"/>
      <c r="B18" s="1"/>
      <c r="C18" s="1"/>
      <c r="D18" s="1"/>
      <c r="E18" s="1"/>
      <c r="F18" s="1"/>
    </row>
    <row r="19" spans="1:6" x14ac:dyDescent="0.35">
      <c r="A19" s="1"/>
      <c r="B19" s="1"/>
      <c r="C19" s="1"/>
      <c r="D19" s="1"/>
      <c r="E19" s="1"/>
      <c r="F19" s="1"/>
    </row>
    <row r="20" spans="1:6" x14ac:dyDescent="0.35">
      <c r="A20" s="1"/>
      <c r="B20" s="1"/>
      <c r="C20" s="1"/>
      <c r="D20" s="1"/>
      <c r="E20" s="1"/>
      <c r="F20" s="1"/>
    </row>
    <row r="21" spans="1:6" x14ac:dyDescent="0.35">
      <c r="A21" s="1"/>
      <c r="B21" s="1"/>
      <c r="C21" s="1"/>
      <c r="D21" s="1"/>
      <c r="E21" s="1"/>
      <c r="F21" s="1"/>
    </row>
    <row r="22" spans="1:6" x14ac:dyDescent="0.35">
      <c r="A22" s="1"/>
      <c r="B22" s="1"/>
      <c r="C22" s="1"/>
      <c r="D22" s="1"/>
      <c r="E22" s="1"/>
      <c r="F22" s="1"/>
    </row>
    <row r="23" spans="1:6" x14ac:dyDescent="0.35">
      <c r="A23" s="1"/>
      <c r="B23" s="1"/>
      <c r="C23" s="1"/>
      <c r="D23" s="1"/>
      <c r="E23" s="1"/>
      <c r="F23" s="1"/>
    </row>
    <row r="24" spans="1:6" x14ac:dyDescent="0.35">
      <c r="A24" s="1"/>
      <c r="B24" s="1"/>
      <c r="C24" s="1"/>
      <c r="D24" s="1"/>
      <c r="E24" s="1"/>
      <c r="F24" s="1"/>
    </row>
    <row r="25" spans="1:6" x14ac:dyDescent="0.35">
      <c r="A25" s="1"/>
      <c r="B25" s="1"/>
      <c r="C25" s="1"/>
      <c r="D25" s="1"/>
      <c r="E25" s="1"/>
      <c r="F25" s="1"/>
    </row>
    <row r="26" spans="1:6" ht="15.5" x14ac:dyDescent="0.35">
      <c r="A26" s="61" t="s">
        <v>38</v>
      </c>
      <c r="B26" s="1"/>
      <c r="C26" s="1"/>
      <c r="D26" s="1"/>
      <c r="E26" s="1"/>
      <c r="F26" s="1"/>
    </row>
    <row r="27" spans="1:6" ht="15.5" x14ac:dyDescent="0.35">
      <c r="A27" s="312" t="s">
        <v>39</v>
      </c>
      <c r="B27" s="312"/>
      <c r="C27" s="297"/>
      <c r="D27" s="297"/>
      <c r="E27" s="297"/>
      <c r="F27" s="297"/>
    </row>
    <row r="28" spans="1:6" x14ac:dyDescent="0.35">
      <c r="A28" s="108"/>
      <c r="B28" s="108"/>
      <c r="C28" s="294"/>
      <c r="D28" s="294"/>
      <c r="E28" s="294"/>
      <c r="F28" s="294"/>
    </row>
    <row r="29" spans="1:6" x14ac:dyDescent="0.35">
      <c r="A29" s="109"/>
      <c r="B29" s="109"/>
      <c r="C29" s="294"/>
      <c r="D29" s="294"/>
      <c r="E29" s="294"/>
      <c r="F29" s="294"/>
    </row>
    <row r="30" spans="1:6" x14ac:dyDescent="0.35">
      <c r="A30" s="109"/>
      <c r="B30" s="109"/>
      <c r="C30" s="294"/>
      <c r="D30" s="294"/>
      <c r="E30" s="294"/>
      <c r="F30" s="294"/>
    </row>
    <row r="31" spans="1:6" x14ac:dyDescent="0.35">
      <c r="A31" s="109"/>
      <c r="B31" s="109"/>
      <c r="C31" s="294"/>
      <c r="D31" s="294"/>
      <c r="E31" s="294"/>
      <c r="F31" s="294"/>
    </row>
    <row r="32" spans="1:6" x14ac:dyDescent="0.35">
      <c r="A32" s="109"/>
      <c r="B32" s="109"/>
      <c r="C32" s="294"/>
      <c r="D32" s="294"/>
      <c r="E32" s="294"/>
      <c r="F32" s="294"/>
    </row>
    <row r="33" spans="1:6" x14ac:dyDescent="0.35">
      <c r="A33" s="109"/>
      <c r="B33" s="109"/>
      <c r="C33" s="294"/>
      <c r="D33" s="294"/>
      <c r="E33" s="294"/>
      <c r="F33" s="294"/>
    </row>
    <row r="34" spans="1:6" x14ac:dyDescent="0.35">
      <c r="A34" s="1"/>
      <c r="B34" s="1"/>
      <c r="C34" s="1"/>
      <c r="D34" s="1"/>
      <c r="E34" s="1"/>
      <c r="F34" s="1"/>
    </row>
    <row r="35" spans="1:6" ht="15.5" x14ac:dyDescent="0.35">
      <c r="A35" s="312" t="s">
        <v>40</v>
      </c>
      <c r="B35" s="312"/>
      <c r="C35" s="297"/>
      <c r="D35" s="297"/>
      <c r="E35" s="297"/>
      <c r="F35" s="297"/>
    </row>
    <row r="36" spans="1:6" x14ac:dyDescent="0.35">
      <c r="A36" s="108"/>
      <c r="B36" s="108"/>
      <c r="C36" s="294"/>
      <c r="D36" s="294"/>
      <c r="E36" s="294"/>
      <c r="F36" s="294"/>
    </row>
    <row r="37" spans="1:6" x14ac:dyDescent="0.35">
      <c r="A37" s="109"/>
      <c r="B37" s="109"/>
      <c r="C37" s="294"/>
      <c r="D37" s="294"/>
      <c r="E37" s="294"/>
      <c r="F37" s="294"/>
    </row>
    <row r="38" spans="1:6" x14ac:dyDescent="0.35">
      <c r="A38" s="109"/>
      <c r="B38" s="109"/>
      <c r="C38" s="294"/>
      <c r="D38" s="294"/>
      <c r="E38" s="294"/>
      <c r="F38" s="294"/>
    </row>
    <row r="39" spans="1:6" x14ac:dyDescent="0.35">
      <c r="A39" s="109"/>
      <c r="B39" s="109"/>
      <c r="C39" s="294"/>
      <c r="D39" s="294"/>
      <c r="E39" s="294"/>
      <c r="F39" s="294"/>
    </row>
    <row r="40" spans="1:6" x14ac:dyDescent="0.35">
      <c r="A40" s="109"/>
      <c r="B40" s="109"/>
      <c r="C40" s="294"/>
      <c r="D40" s="294"/>
      <c r="E40" s="294"/>
      <c r="F40" s="294"/>
    </row>
    <row r="41" spans="1:6" x14ac:dyDescent="0.35">
      <c r="A41" s="109"/>
      <c r="B41" s="109"/>
      <c r="C41" s="294"/>
      <c r="D41" s="294"/>
      <c r="E41" s="294"/>
      <c r="F41" s="294"/>
    </row>
    <row r="42" spans="1:6" x14ac:dyDescent="0.35">
      <c r="A42" s="1"/>
      <c r="B42" s="1"/>
      <c r="C42" s="1"/>
      <c r="D42" s="1"/>
      <c r="E42" s="1"/>
      <c r="F42" s="1"/>
    </row>
  </sheetData>
  <sheetProtection algorithmName="SHA-512" hashValue="9+phMHDjSq1mW6suzTHeabiHY/10ZEt3fZi1Y9uMCcc6/+83bn+Tp/CuJn9+cz6AJNBvPoXMuM23A1Ylm9S5hw==" saltValue="MwOFt9bBfoBt2nXdeXKp3A==" spinCount="100000" sheet="1" formatCells="0" formatColumns="0" formatRows="0" insertColumns="0" insertRows="0" insertHyperlinks="0" deleteColumns="0" deleteRows="0" sort="0" autoFilter="0" pivotTables="0"/>
  <mergeCells count="18">
    <mergeCell ref="C36:F36"/>
    <mergeCell ref="A1:F1"/>
    <mergeCell ref="A27:B27"/>
    <mergeCell ref="C27:F27"/>
    <mergeCell ref="C28:F28"/>
    <mergeCell ref="C29:F29"/>
    <mergeCell ref="C30:F30"/>
    <mergeCell ref="C2:D2"/>
    <mergeCell ref="C31:F31"/>
    <mergeCell ref="C32:F32"/>
    <mergeCell ref="C33:F33"/>
    <mergeCell ref="A35:B35"/>
    <mergeCell ref="C35:F35"/>
    <mergeCell ref="C37:F37"/>
    <mergeCell ref="C38:F38"/>
    <mergeCell ref="C39:F39"/>
    <mergeCell ref="C40:F40"/>
    <mergeCell ref="C41:F41"/>
  </mergeCells>
  <hyperlinks>
    <hyperlink ref="B4" location="ОГЛАВЛЕНИЕ!A1" display="ОГЛАВЛЕНИЕ" xr:uid="{20FEA533-8F72-4F9B-AFCB-E9329A830306}"/>
  </hyperlinks>
  <pageMargins left="0.7" right="0.7" top="0.75" bottom="0.75" header="0.3" footer="0.3"/>
  <pageSetup paperSize="9" scale="97" orientation="portrait" verticalDpi="0" r:id="rId1"/>
  <headerFooter>
    <oddHeader>&amp;R&amp;"Monotype Corsiva"&amp;12О.В. Яковлева&amp;L&amp;"Monotype Corsiva"&amp;12Диагностика индивидуального развития детей  4-5 лет</oddHeader>
    <oddFooter>&amp;R&amp;"Monotype Corsiva"&amp;12https://vk.com/travel_posobiya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1FE7A-69DB-4C8F-8BD3-FC92C72A4CAF}">
  <sheetPr codeName="Лист26">
    <tabColor rgb="FFFF0000"/>
    <pageSetUpPr fitToPage="1"/>
  </sheetPr>
  <dimension ref="A1:H96"/>
  <sheetViews>
    <sheetView tabSelected="1" view="pageLayout" topLeftCell="A67" zoomScaleNormal="100" workbookViewId="0"/>
  </sheetViews>
  <sheetFormatPr defaultColWidth="9.1796875" defaultRowHeight="14.5" x14ac:dyDescent="0.35"/>
  <cols>
    <col min="1" max="1" width="9.1796875" style="1"/>
    <col min="2" max="2" width="12.1796875" style="1" customWidth="1"/>
    <col min="3" max="3" width="18.26953125" style="1" customWidth="1"/>
    <col min="4" max="4" width="16.81640625" style="1" customWidth="1"/>
    <col min="5" max="5" width="13.54296875" style="1" customWidth="1"/>
    <col min="6" max="6" width="16.26953125" style="1" customWidth="1"/>
    <col min="7" max="7" width="13.453125" style="1" customWidth="1"/>
    <col min="8" max="8" width="14" style="1" customWidth="1"/>
    <col min="9" max="16384" width="9.1796875" style="1"/>
  </cols>
  <sheetData>
    <row r="1" spans="2:8" ht="17.5" x14ac:dyDescent="0.35">
      <c r="B1" s="311" t="s">
        <v>216</v>
      </c>
      <c r="C1" s="311"/>
      <c r="D1" s="311"/>
      <c r="E1" s="311"/>
      <c r="F1" s="311"/>
      <c r="G1" s="311"/>
      <c r="H1" s="311"/>
    </row>
    <row r="2" spans="2:8" ht="17.5" x14ac:dyDescent="0.35">
      <c r="B2" s="311" t="s">
        <v>353</v>
      </c>
      <c r="C2" s="311"/>
      <c r="D2" s="311"/>
      <c r="E2" s="311"/>
      <c r="F2" s="311"/>
      <c r="G2" s="311"/>
      <c r="H2" s="311"/>
    </row>
    <row r="3" spans="2:8" ht="17.5" x14ac:dyDescent="0.35">
      <c r="B3" s="53"/>
      <c r="C3" s="53"/>
      <c r="D3" s="53"/>
      <c r="E3" s="53"/>
      <c r="F3" s="53"/>
      <c r="G3" s="53"/>
    </row>
    <row r="4" spans="2:8" ht="46.5" x14ac:dyDescent="0.35">
      <c r="B4" s="86" t="s">
        <v>283</v>
      </c>
      <c r="C4" s="54" t="s">
        <v>217</v>
      </c>
      <c r="D4" s="54" t="s">
        <v>218</v>
      </c>
      <c r="E4" s="54" t="s">
        <v>219</v>
      </c>
      <c r="F4" s="54" t="s">
        <v>220</v>
      </c>
      <c r="G4" s="76" t="s">
        <v>221</v>
      </c>
      <c r="H4" s="179" t="s">
        <v>350</v>
      </c>
    </row>
    <row r="5" spans="2:8" ht="15" x14ac:dyDescent="0.35">
      <c r="B5" s="6"/>
      <c r="C5" s="175" t="s">
        <v>222</v>
      </c>
      <c r="D5" s="132" t="s">
        <v>223</v>
      </c>
      <c r="E5" s="139" t="s">
        <v>224</v>
      </c>
      <c r="F5" s="58" t="s">
        <v>225</v>
      </c>
      <c r="G5" s="176" t="s">
        <v>226</v>
      </c>
      <c r="H5" s="180" t="s">
        <v>309</v>
      </c>
    </row>
    <row r="6" spans="2:8" ht="18" x14ac:dyDescent="0.4">
      <c r="B6" s="59" t="s">
        <v>36</v>
      </c>
      <c r="C6" s="190">
        <f>'ИТОГ СК'!G5</f>
        <v>0.78125</v>
      </c>
      <c r="D6" s="130">
        <f>'ИТОГ ПР'!F5</f>
        <v>0.31481481481481477</v>
      </c>
      <c r="E6" s="140">
        <f>'ИТОГ РР'!G6</f>
        <v>0</v>
      </c>
      <c r="F6" s="191">
        <f>'ИТОГ ХЭ'!H6</f>
        <v>0</v>
      </c>
      <c r="G6" s="192">
        <f>'ИТОГ ФР'!$E$6</f>
        <v>0</v>
      </c>
      <c r="H6" s="193">
        <f>(C6+D6+E6+F6+G6)/5</f>
        <v>0.21921296296296297</v>
      </c>
    </row>
    <row r="7" spans="2:8" ht="18" x14ac:dyDescent="0.4">
      <c r="B7" s="59" t="s">
        <v>37</v>
      </c>
      <c r="C7" s="190">
        <f>'ИТОГ СК'!G6</f>
        <v>1.0833333333333333</v>
      </c>
      <c r="D7" s="130">
        <f>'ИТОГ ПР'!F6</f>
        <v>0.42592592592592587</v>
      </c>
      <c r="E7" s="140">
        <f>'ИТОГ РР'!G7</f>
        <v>0</v>
      </c>
      <c r="F7" s="191">
        <f>'ИТОГ ХЭ'!H7</f>
        <v>0</v>
      </c>
      <c r="G7" s="192">
        <f>'ИТОГ ФР'!$E$7</f>
        <v>0</v>
      </c>
      <c r="H7" s="193">
        <f>(C7+D7+E7+F7+G7)/5</f>
        <v>0.30185185185185182</v>
      </c>
    </row>
    <row r="28" spans="1:8" ht="15.5" x14ac:dyDescent="0.35">
      <c r="B28" s="61" t="s">
        <v>227</v>
      </c>
    </row>
    <row r="30" spans="1:8" x14ac:dyDescent="0.35">
      <c r="A30" s="366" t="s">
        <v>352</v>
      </c>
      <c r="B30" s="366"/>
      <c r="C30" s="366"/>
      <c r="D30" s="366"/>
      <c r="E30" s="366"/>
      <c r="F30" s="366"/>
    </row>
    <row r="31" spans="1:8" ht="33.75" customHeight="1" x14ac:dyDescent="0.35">
      <c r="A31" s="367" t="s">
        <v>228</v>
      </c>
      <c r="B31" s="367"/>
      <c r="C31" s="367"/>
      <c r="D31" s="367"/>
      <c r="E31" s="367"/>
      <c r="F31" s="367"/>
      <c r="G31" s="367"/>
      <c r="H31" s="367"/>
    </row>
    <row r="32" spans="1:8" x14ac:dyDescent="0.35">
      <c r="A32" s="68" t="s">
        <v>229</v>
      </c>
      <c r="B32" s="181"/>
      <c r="C32" s="297"/>
      <c r="D32" s="297"/>
      <c r="E32" s="297"/>
      <c r="F32" s="297"/>
      <c r="G32" s="297"/>
      <c r="H32" s="297"/>
    </row>
    <row r="33" spans="1:8" x14ac:dyDescent="0.35">
      <c r="A33" s="108"/>
      <c r="B33" s="182"/>
      <c r="C33" s="13"/>
      <c r="D33" s="13"/>
      <c r="E33" s="13"/>
      <c r="F33" s="13"/>
      <c r="G33" s="13"/>
      <c r="H33" s="13"/>
    </row>
    <row r="34" spans="1:8" x14ac:dyDescent="0.35">
      <c r="A34" s="109"/>
      <c r="B34" s="182"/>
      <c r="C34" s="13"/>
      <c r="D34" s="13"/>
      <c r="E34" s="13"/>
      <c r="F34" s="13"/>
      <c r="G34" s="13"/>
      <c r="H34" s="13"/>
    </row>
    <row r="35" spans="1:8" x14ac:dyDescent="0.35">
      <c r="A35" s="109"/>
      <c r="B35" s="182"/>
      <c r="C35" s="13"/>
      <c r="D35" s="13"/>
      <c r="E35" s="13"/>
      <c r="F35" s="13"/>
      <c r="G35" s="13"/>
      <c r="H35" s="13"/>
    </row>
    <row r="36" spans="1:8" x14ac:dyDescent="0.35">
      <c r="A36" s="68" t="s">
        <v>230</v>
      </c>
      <c r="B36" s="182"/>
      <c r="C36" s="297"/>
      <c r="D36" s="297"/>
      <c r="E36" s="297"/>
      <c r="F36" s="297"/>
      <c r="G36" s="297"/>
      <c r="H36" s="297"/>
    </row>
    <row r="37" spans="1:8" x14ac:dyDescent="0.35">
      <c r="A37" s="108"/>
      <c r="B37" s="182"/>
      <c r="C37" s="13"/>
      <c r="D37" s="13"/>
      <c r="E37" s="13"/>
      <c r="F37" s="13"/>
      <c r="G37" s="13"/>
      <c r="H37" s="13"/>
    </row>
    <row r="38" spans="1:8" x14ac:dyDescent="0.35">
      <c r="A38" s="109"/>
      <c r="B38" s="182"/>
      <c r="C38" s="13"/>
      <c r="D38" s="13"/>
      <c r="E38" s="13"/>
      <c r="F38" s="13"/>
      <c r="G38" s="13"/>
      <c r="H38" s="13"/>
    </row>
    <row r="39" spans="1:8" x14ac:dyDescent="0.35">
      <c r="A39" s="109"/>
      <c r="B39" s="182"/>
      <c r="C39" s="13"/>
      <c r="D39" s="13"/>
      <c r="E39" s="13"/>
      <c r="F39" s="13"/>
      <c r="G39" s="13"/>
      <c r="H39" s="13"/>
    </row>
    <row r="40" spans="1:8" x14ac:dyDescent="0.35">
      <c r="A40" s="68" t="s">
        <v>231</v>
      </c>
      <c r="B40" s="182"/>
      <c r="C40" s="294"/>
      <c r="D40" s="294"/>
      <c r="E40" s="294"/>
      <c r="F40" s="294"/>
      <c r="G40" s="294"/>
      <c r="H40" s="294"/>
    </row>
    <row r="41" spans="1:8" x14ac:dyDescent="0.35">
      <c r="A41" s="108"/>
      <c r="B41" s="109"/>
      <c r="C41" s="294"/>
      <c r="D41" s="294"/>
      <c r="E41" s="294"/>
      <c r="F41" s="294"/>
      <c r="G41" s="294"/>
      <c r="H41" s="294"/>
    </row>
    <row r="42" spans="1:8" x14ac:dyDescent="0.35">
      <c r="A42" s="109"/>
      <c r="B42" s="109"/>
      <c r="C42" s="294"/>
      <c r="D42" s="294"/>
      <c r="E42" s="294"/>
      <c r="F42" s="294"/>
      <c r="G42" s="294"/>
      <c r="H42" s="294"/>
    </row>
    <row r="43" spans="1:8" x14ac:dyDescent="0.35">
      <c r="A43" s="109"/>
      <c r="B43" s="109"/>
      <c r="C43" s="294"/>
      <c r="D43" s="294"/>
      <c r="E43" s="294"/>
      <c r="F43" s="294"/>
      <c r="G43" s="294"/>
      <c r="H43" s="294"/>
    </row>
    <row r="44" spans="1:8" x14ac:dyDescent="0.35">
      <c r="A44" s="183" t="s">
        <v>232</v>
      </c>
      <c r="B44" s="183"/>
    </row>
    <row r="45" spans="1:8" x14ac:dyDescent="0.35">
      <c r="A45" s="184" t="s">
        <v>233</v>
      </c>
      <c r="B45" s="184"/>
      <c r="C45" s="184"/>
      <c r="D45" s="185"/>
      <c r="E45" s="297"/>
      <c r="F45" s="297"/>
      <c r="G45" s="297"/>
      <c r="H45" s="297"/>
    </row>
    <row r="46" spans="1:8" x14ac:dyDescent="0.35">
      <c r="A46" s="185"/>
      <c r="B46" s="185"/>
      <c r="C46" s="185"/>
      <c r="D46" s="185"/>
      <c r="E46" s="13"/>
      <c r="F46" s="13"/>
      <c r="G46" s="13"/>
      <c r="H46" s="13"/>
    </row>
    <row r="47" spans="1:8" x14ac:dyDescent="0.35">
      <c r="A47" s="186"/>
      <c r="B47" s="186"/>
      <c r="C47" s="186"/>
      <c r="D47" s="186"/>
      <c r="E47" s="13"/>
      <c r="F47" s="13"/>
      <c r="G47" s="13"/>
      <c r="H47" s="13"/>
    </row>
    <row r="48" spans="1:8" x14ac:dyDescent="0.35">
      <c r="A48" s="186"/>
      <c r="B48" s="186"/>
      <c r="C48" s="186"/>
      <c r="D48" s="186"/>
      <c r="E48" s="13"/>
      <c r="F48" s="13"/>
      <c r="G48" s="13"/>
      <c r="H48" s="13"/>
    </row>
    <row r="49" spans="1:8" x14ac:dyDescent="0.35">
      <c r="A49" s="186"/>
      <c r="B49" s="186"/>
      <c r="C49" s="186"/>
      <c r="D49" s="186"/>
      <c r="E49" s="13"/>
      <c r="F49" s="13"/>
      <c r="G49" s="13"/>
      <c r="H49" s="13"/>
    </row>
    <row r="50" spans="1:8" x14ac:dyDescent="0.35">
      <c r="A50" s="186"/>
      <c r="B50" s="186"/>
      <c r="C50" s="186"/>
      <c r="D50" s="186"/>
      <c r="E50" s="13"/>
      <c r="F50" s="13"/>
      <c r="G50" s="13"/>
      <c r="H50" s="13"/>
    </row>
    <row r="51" spans="1:8" x14ac:dyDescent="0.35">
      <c r="A51" s="186"/>
      <c r="B51" s="186"/>
      <c r="C51" s="186"/>
      <c r="D51" s="186"/>
      <c r="E51" s="13"/>
      <c r="F51" s="13"/>
      <c r="G51" s="13"/>
      <c r="H51" s="13"/>
    </row>
    <row r="52" spans="1:8" x14ac:dyDescent="0.35">
      <c r="A52" s="186"/>
      <c r="B52" s="186"/>
      <c r="C52" s="186"/>
      <c r="D52" s="186"/>
      <c r="E52" s="13"/>
      <c r="F52" s="13"/>
      <c r="G52" s="13"/>
      <c r="H52" s="13"/>
    </row>
    <row r="53" spans="1:8" x14ac:dyDescent="0.35">
      <c r="A53" s="184" t="s">
        <v>234</v>
      </c>
      <c r="B53" s="184"/>
      <c r="C53" s="184"/>
      <c r="D53" s="185"/>
      <c r="E53" s="294"/>
      <c r="F53" s="294"/>
      <c r="G53" s="294"/>
      <c r="H53" s="294"/>
    </row>
    <row r="54" spans="1:8" x14ac:dyDescent="0.35">
      <c r="A54" s="108"/>
      <c r="B54" s="187"/>
      <c r="C54" s="187"/>
      <c r="D54" s="187"/>
      <c r="E54" s="14"/>
      <c r="F54" s="14"/>
      <c r="G54" s="14"/>
      <c r="H54" s="14"/>
    </row>
    <row r="55" spans="1:8" x14ac:dyDescent="0.35">
      <c r="A55" s="109"/>
      <c r="B55" s="188"/>
      <c r="C55" s="188"/>
      <c r="D55" s="188"/>
      <c r="E55" s="14"/>
      <c r="F55" s="14"/>
      <c r="G55" s="14"/>
      <c r="H55" s="14"/>
    </row>
    <row r="56" spans="1:8" x14ac:dyDescent="0.35">
      <c r="A56" s="109"/>
      <c r="B56" s="188"/>
      <c r="C56" s="188"/>
      <c r="D56" s="188"/>
      <c r="E56" s="14"/>
      <c r="F56" s="14"/>
      <c r="G56" s="14"/>
      <c r="H56" s="14"/>
    </row>
    <row r="57" spans="1:8" x14ac:dyDescent="0.35">
      <c r="A57" s="109"/>
      <c r="B57" s="188"/>
      <c r="C57" s="188"/>
      <c r="D57" s="188"/>
      <c r="E57" s="14"/>
      <c r="F57" s="14"/>
      <c r="G57" s="14"/>
      <c r="H57" s="14"/>
    </row>
    <row r="58" spans="1:8" x14ac:dyDescent="0.35">
      <c r="A58" s="109"/>
      <c r="B58" s="188"/>
      <c r="C58" s="188"/>
      <c r="D58" s="188"/>
      <c r="E58" s="14"/>
      <c r="F58" s="14"/>
      <c r="G58" s="14"/>
      <c r="H58" s="14"/>
    </row>
    <row r="59" spans="1:8" x14ac:dyDescent="0.35">
      <c r="A59" s="109"/>
      <c r="B59" s="188"/>
      <c r="C59" s="188"/>
      <c r="D59" s="188"/>
      <c r="E59" s="14"/>
      <c r="F59" s="14"/>
      <c r="G59" s="14"/>
      <c r="H59" s="14"/>
    </row>
    <row r="60" spans="1:8" x14ac:dyDescent="0.35">
      <c r="A60" s="109"/>
      <c r="B60" s="188"/>
      <c r="C60" s="188"/>
      <c r="D60" s="188"/>
      <c r="E60" s="14"/>
      <c r="F60" s="14"/>
      <c r="G60" s="14"/>
      <c r="H60" s="14"/>
    </row>
    <row r="61" spans="1:8" x14ac:dyDescent="0.35">
      <c r="A61" s="108"/>
      <c r="B61" s="187"/>
      <c r="C61" s="187"/>
      <c r="D61" s="187"/>
      <c r="E61" s="14"/>
      <c r="F61" s="14"/>
      <c r="G61" s="14"/>
      <c r="H61" s="14"/>
    </row>
    <row r="62" spans="1:8" x14ac:dyDescent="0.35">
      <c r="A62" s="109"/>
      <c r="B62" s="188"/>
      <c r="C62" s="188"/>
      <c r="D62" s="188"/>
      <c r="E62" s="14"/>
      <c r="F62" s="14"/>
      <c r="G62" s="14"/>
      <c r="H62" s="14"/>
    </row>
    <row r="63" spans="1:8" x14ac:dyDescent="0.35">
      <c r="A63" s="109"/>
      <c r="B63" s="188"/>
      <c r="C63" s="188"/>
      <c r="D63" s="188"/>
      <c r="E63" s="14"/>
      <c r="F63" s="14"/>
      <c r="G63" s="14"/>
      <c r="H63" s="14"/>
    </row>
    <row r="64" spans="1:8" x14ac:dyDescent="0.35">
      <c r="A64" s="189" t="s">
        <v>235</v>
      </c>
      <c r="B64" s="189"/>
      <c r="C64" s="189"/>
      <c r="D64" s="186"/>
      <c r="E64" s="294"/>
      <c r="F64" s="294"/>
      <c r="G64" s="294"/>
      <c r="H64" s="294"/>
    </row>
    <row r="65" spans="1:8" x14ac:dyDescent="0.35">
      <c r="A65" s="108"/>
      <c r="B65" s="187"/>
      <c r="C65" s="187"/>
      <c r="D65" s="187"/>
      <c r="E65" s="14"/>
      <c r="F65" s="14"/>
      <c r="G65" s="14"/>
      <c r="H65" s="14"/>
    </row>
    <row r="66" spans="1:8" x14ac:dyDescent="0.35">
      <c r="A66" s="109"/>
      <c r="B66" s="188"/>
      <c r="C66" s="188"/>
      <c r="D66" s="188"/>
      <c r="E66" s="14"/>
      <c r="F66" s="14"/>
      <c r="G66" s="14"/>
      <c r="H66" s="14"/>
    </row>
    <row r="67" spans="1:8" x14ac:dyDescent="0.35">
      <c r="A67" s="109"/>
      <c r="B67" s="188"/>
      <c r="C67" s="188"/>
      <c r="D67" s="188"/>
      <c r="E67" s="14"/>
      <c r="F67" s="14"/>
      <c r="G67" s="14"/>
      <c r="H67" s="14"/>
    </row>
    <row r="68" spans="1:8" x14ac:dyDescent="0.35">
      <c r="A68" s="109"/>
      <c r="B68" s="188"/>
      <c r="C68" s="188"/>
      <c r="D68" s="188"/>
      <c r="E68" s="14"/>
      <c r="F68" s="14"/>
      <c r="G68" s="14"/>
      <c r="H68" s="14"/>
    </row>
    <row r="69" spans="1:8" x14ac:dyDescent="0.35">
      <c r="A69" s="109"/>
      <c r="B69" s="188"/>
      <c r="C69" s="188"/>
      <c r="D69" s="188"/>
      <c r="E69" s="14"/>
      <c r="F69" s="14"/>
      <c r="G69" s="14"/>
      <c r="H69" s="14"/>
    </row>
    <row r="70" spans="1:8" x14ac:dyDescent="0.35">
      <c r="A70" s="109"/>
      <c r="B70" s="188"/>
      <c r="C70" s="188"/>
      <c r="D70" s="188"/>
      <c r="E70" s="14"/>
      <c r="F70" s="14"/>
      <c r="G70" s="14"/>
      <c r="H70" s="14"/>
    </row>
    <row r="71" spans="1:8" x14ac:dyDescent="0.35">
      <c r="A71" s="109"/>
      <c r="B71" s="188"/>
      <c r="C71" s="188"/>
      <c r="D71" s="188"/>
      <c r="E71" s="14"/>
      <c r="F71" s="14"/>
      <c r="G71" s="14"/>
      <c r="H71" s="14"/>
    </row>
    <row r="72" spans="1:8" x14ac:dyDescent="0.35">
      <c r="A72" s="109"/>
      <c r="B72" s="188"/>
      <c r="C72" s="188"/>
      <c r="D72" s="188"/>
      <c r="E72" s="14"/>
      <c r="F72" s="14"/>
      <c r="G72" s="14"/>
      <c r="H72" s="14"/>
    </row>
    <row r="73" spans="1:8" x14ac:dyDescent="0.35">
      <c r="A73" s="109"/>
      <c r="B73" s="188"/>
      <c r="C73" s="188"/>
      <c r="D73" s="188"/>
      <c r="E73" s="14"/>
      <c r="F73" s="14"/>
      <c r="G73" s="14"/>
      <c r="H73" s="14"/>
    </row>
    <row r="74" spans="1:8" x14ac:dyDescent="0.35">
      <c r="A74" s="109"/>
      <c r="B74" s="188"/>
      <c r="C74" s="188"/>
      <c r="D74" s="188"/>
      <c r="E74" s="14"/>
      <c r="F74" s="14"/>
      <c r="G74" s="14"/>
      <c r="H74" s="14"/>
    </row>
    <row r="75" spans="1:8" x14ac:dyDescent="0.35">
      <c r="A75" s="189" t="s">
        <v>236</v>
      </c>
      <c r="B75" s="189"/>
      <c r="C75" s="189"/>
      <c r="D75" s="186"/>
      <c r="E75" s="294"/>
      <c r="F75" s="294"/>
      <c r="G75" s="294"/>
      <c r="H75" s="294"/>
    </row>
    <row r="76" spans="1:8" x14ac:dyDescent="0.35">
      <c r="A76" s="108"/>
      <c r="B76" s="187"/>
      <c r="C76" s="187"/>
      <c r="D76" s="187"/>
      <c r="E76" s="14"/>
      <c r="F76" s="14"/>
      <c r="G76" s="14"/>
      <c r="H76" s="14"/>
    </row>
    <row r="77" spans="1:8" x14ac:dyDescent="0.35">
      <c r="A77" s="109"/>
      <c r="B77" s="188"/>
      <c r="C77" s="188"/>
      <c r="D77" s="188"/>
      <c r="E77" s="14"/>
      <c r="F77" s="14"/>
      <c r="G77" s="14"/>
      <c r="H77" s="14"/>
    </row>
    <row r="78" spans="1:8" x14ac:dyDescent="0.35">
      <c r="A78" s="109"/>
      <c r="B78" s="188"/>
      <c r="C78" s="188"/>
      <c r="D78" s="188"/>
      <c r="E78" s="14"/>
      <c r="F78" s="14"/>
      <c r="G78" s="14"/>
      <c r="H78" s="14"/>
    </row>
    <row r="79" spans="1:8" x14ac:dyDescent="0.35">
      <c r="A79" s="109"/>
      <c r="B79" s="188"/>
      <c r="C79" s="188"/>
      <c r="D79" s="188"/>
      <c r="E79" s="14"/>
      <c r="F79" s="14"/>
      <c r="G79" s="14"/>
      <c r="H79" s="14"/>
    </row>
    <row r="80" spans="1:8" x14ac:dyDescent="0.35">
      <c r="A80" s="109"/>
      <c r="B80" s="188"/>
      <c r="C80" s="188"/>
      <c r="D80" s="188"/>
      <c r="E80" s="14"/>
      <c r="F80" s="14"/>
      <c r="G80" s="14"/>
      <c r="H80" s="14"/>
    </row>
    <row r="81" spans="1:8" x14ac:dyDescent="0.35">
      <c r="A81" s="109"/>
      <c r="B81" s="188"/>
      <c r="C81" s="188"/>
      <c r="D81" s="188"/>
      <c r="E81" s="14"/>
      <c r="F81" s="14"/>
      <c r="G81" s="14"/>
      <c r="H81" s="14"/>
    </row>
    <row r="82" spans="1:8" x14ac:dyDescent="0.35">
      <c r="A82" s="109"/>
      <c r="B82" s="188"/>
      <c r="C82" s="188"/>
      <c r="D82" s="188"/>
      <c r="E82" s="14"/>
      <c r="F82" s="14"/>
      <c r="G82" s="14"/>
      <c r="H82" s="14"/>
    </row>
    <row r="83" spans="1:8" x14ac:dyDescent="0.35">
      <c r="A83" s="109"/>
      <c r="B83" s="188"/>
      <c r="C83" s="188"/>
      <c r="D83" s="188"/>
      <c r="E83" s="14"/>
      <c r="F83" s="14"/>
      <c r="G83" s="14"/>
      <c r="H83" s="14"/>
    </row>
    <row r="84" spans="1:8" x14ac:dyDescent="0.35">
      <c r="A84" s="109"/>
      <c r="B84" s="188"/>
      <c r="C84" s="188"/>
      <c r="D84" s="188"/>
      <c r="E84" s="14"/>
      <c r="F84" s="14"/>
      <c r="G84" s="14"/>
      <c r="H84" s="14"/>
    </row>
    <row r="85" spans="1:8" x14ac:dyDescent="0.35">
      <c r="A85" s="109"/>
      <c r="B85" s="188"/>
      <c r="C85" s="188"/>
      <c r="D85" s="188"/>
      <c r="E85" s="14"/>
      <c r="F85" s="14"/>
      <c r="G85" s="14"/>
      <c r="H85" s="14"/>
    </row>
    <row r="86" spans="1:8" x14ac:dyDescent="0.35">
      <c r="A86" s="189" t="s">
        <v>237</v>
      </c>
      <c r="B86" s="189"/>
      <c r="C86" s="189"/>
      <c r="D86" s="186"/>
      <c r="E86" s="294"/>
      <c r="F86" s="294"/>
      <c r="G86" s="294"/>
      <c r="H86" s="294"/>
    </row>
    <row r="87" spans="1:8" x14ac:dyDescent="0.35">
      <c r="A87" s="108"/>
      <c r="B87" s="108"/>
      <c r="C87" s="108"/>
      <c r="D87" s="108"/>
      <c r="E87" s="294"/>
      <c r="F87" s="294"/>
      <c r="G87" s="294"/>
      <c r="H87" s="294"/>
    </row>
    <row r="88" spans="1:8" x14ac:dyDescent="0.35">
      <c r="A88" s="109"/>
      <c r="B88" s="109"/>
      <c r="C88" s="109"/>
      <c r="D88" s="109"/>
      <c r="E88" s="294"/>
      <c r="F88" s="294"/>
      <c r="G88" s="294"/>
      <c r="H88" s="294"/>
    </row>
    <row r="89" spans="1:8" x14ac:dyDescent="0.35">
      <c r="A89" s="109"/>
      <c r="B89" s="109"/>
      <c r="C89" s="109"/>
      <c r="D89" s="109"/>
      <c r="E89" s="294"/>
      <c r="F89" s="294"/>
      <c r="G89" s="294"/>
      <c r="H89" s="294"/>
    </row>
    <row r="90" spans="1:8" x14ac:dyDescent="0.35">
      <c r="A90" s="109"/>
      <c r="B90" s="109"/>
      <c r="C90" s="109"/>
      <c r="D90" s="109"/>
      <c r="E90" s="294"/>
      <c r="F90" s="294"/>
      <c r="G90" s="294"/>
      <c r="H90" s="294"/>
    </row>
    <row r="91" spans="1:8" x14ac:dyDescent="0.35">
      <c r="A91" s="109"/>
      <c r="B91" s="109"/>
      <c r="C91" s="109"/>
      <c r="D91" s="109"/>
      <c r="E91" s="294"/>
      <c r="F91" s="294"/>
      <c r="G91" s="294"/>
      <c r="H91" s="294"/>
    </row>
    <row r="92" spans="1:8" x14ac:dyDescent="0.35">
      <c r="A92" s="109"/>
      <c r="B92" s="109"/>
      <c r="C92" s="109"/>
      <c r="D92" s="109"/>
      <c r="E92" s="294"/>
      <c r="F92" s="294"/>
      <c r="G92" s="294"/>
      <c r="H92" s="294"/>
    </row>
    <row r="93" spans="1:8" x14ac:dyDescent="0.35">
      <c r="A93" s="109"/>
      <c r="B93" s="109"/>
      <c r="C93" s="109"/>
      <c r="D93" s="109"/>
      <c r="E93" s="294"/>
      <c r="F93" s="294"/>
      <c r="G93" s="294"/>
      <c r="H93" s="294"/>
    </row>
    <row r="94" spans="1:8" x14ac:dyDescent="0.35">
      <c r="A94" s="109"/>
      <c r="B94" s="109"/>
      <c r="C94" s="109"/>
      <c r="D94" s="109"/>
      <c r="E94" s="294"/>
      <c r="F94" s="294"/>
      <c r="G94" s="294"/>
      <c r="H94" s="294"/>
    </row>
    <row r="95" spans="1:8" x14ac:dyDescent="0.35">
      <c r="A95" s="109"/>
      <c r="B95" s="109"/>
      <c r="C95" s="109"/>
      <c r="D95" s="109"/>
      <c r="E95" s="294"/>
      <c r="F95" s="294"/>
      <c r="G95" s="294"/>
      <c r="H95" s="294"/>
    </row>
    <row r="96" spans="1:8" x14ac:dyDescent="0.35">
      <c r="A96" s="109"/>
      <c r="B96" s="109"/>
      <c r="C96" s="109"/>
      <c r="D96" s="109"/>
      <c r="E96" s="294"/>
      <c r="F96" s="294"/>
      <c r="G96" s="294"/>
      <c r="H96" s="294"/>
    </row>
  </sheetData>
  <sheetProtection algorithmName="SHA-512" hashValue="DypIegUgthn5bPuUish6PcEW9qjvP4bSsP5xEsWKZDgb8+uu7i4hiaTKX2wz9QO2ScUU0VeXPGje46WIYVUpng==" saltValue="kjegRDPLFvhGRDkk759QNQ==" spinCount="100000" sheet="1" formatCells="0" formatColumns="0" formatRows="0" insertColumns="0" insertRows="0" insertHyperlinks="0" deleteColumns="0" deleteRows="0" sort="0" autoFilter="0" pivotTables="0"/>
  <mergeCells count="25">
    <mergeCell ref="B1:H1"/>
    <mergeCell ref="B2:H2"/>
    <mergeCell ref="C32:H32"/>
    <mergeCell ref="C36:H36"/>
    <mergeCell ref="C40:H40"/>
    <mergeCell ref="A30:F30"/>
    <mergeCell ref="A31:H31"/>
    <mergeCell ref="E87:H87"/>
    <mergeCell ref="E88:H88"/>
    <mergeCell ref="E89:H89"/>
    <mergeCell ref="E90:H90"/>
    <mergeCell ref="E64:H64"/>
    <mergeCell ref="E75:H75"/>
    <mergeCell ref="E86:H86"/>
    <mergeCell ref="C42:H42"/>
    <mergeCell ref="C43:H43"/>
    <mergeCell ref="E45:H45"/>
    <mergeCell ref="E53:H53"/>
    <mergeCell ref="C41:H41"/>
    <mergeCell ref="E93:H93"/>
    <mergeCell ref="E94:H94"/>
    <mergeCell ref="E95:H95"/>
    <mergeCell ref="E96:H96"/>
    <mergeCell ref="E91:H91"/>
    <mergeCell ref="E92:H92"/>
  </mergeCells>
  <hyperlinks>
    <hyperlink ref="B4" location="ОГЛАВЛЕНИЕ!A1" display="ОГЛАВЛЕНИЕ" xr:uid="{F740CEB5-23BF-46AB-BA51-F5781E5ADEFC}"/>
  </hyperlinks>
  <pageMargins left="0.7" right="0.7" top="0.75" bottom="0.75" header="0.3" footer="0.3"/>
  <pageSetup paperSize="9" scale="77" fitToHeight="0" orientation="portrait" verticalDpi="0" r:id="rId1"/>
  <headerFooter>
    <oddHeader>&amp;R&amp;"Monotype Corsiva"&amp;12О.В. Яковлева&amp;L&amp;"Monotype Corsiva"&amp;12Диагностика индивидуального развития детей  4-5 лет</oddHeader>
    <oddFooter>&amp;R&amp;"Monotype Corsiva"&amp;12https://vk.com/travel_posobiya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rgb="FFFFC000"/>
    <pageSetUpPr fitToPage="1"/>
  </sheetPr>
  <dimension ref="B1:AC53"/>
  <sheetViews>
    <sheetView view="pageLayout" zoomScale="55" zoomScaleNormal="100" zoomScaleSheetLayoutView="55" zoomScalePageLayoutView="55" workbookViewId="0">
      <selection activeCell="A3" sqref="A3"/>
    </sheetView>
  </sheetViews>
  <sheetFormatPr defaultColWidth="9" defaultRowHeight="14.5" x14ac:dyDescent="0.35"/>
  <cols>
    <col min="1" max="2" width="9" style="1"/>
    <col min="3" max="3" width="36.54296875" style="1" customWidth="1"/>
    <col min="4" max="4" width="14" style="1" customWidth="1"/>
    <col min="5" max="5" width="15.453125" style="1" customWidth="1"/>
    <col min="6" max="6" width="14.26953125" style="1" customWidth="1"/>
    <col min="7" max="7" width="15.453125" style="1" customWidth="1"/>
    <col min="8" max="8" width="14.81640625" style="1" customWidth="1"/>
    <col min="9" max="9" width="16" style="1" customWidth="1"/>
    <col min="10" max="10" width="17.26953125" style="1" customWidth="1"/>
    <col min="11" max="11" width="15.7265625" style="1" customWidth="1"/>
    <col min="12" max="13" width="13.1796875" style="1" customWidth="1"/>
    <col min="14" max="14" width="14.1796875" style="1" customWidth="1"/>
    <col min="15" max="15" width="13.7265625" style="1" customWidth="1"/>
    <col min="16" max="16" width="12.453125" style="1" customWidth="1"/>
    <col min="17" max="17" width="13.26953125" style="1" customWidth="1"/>
    <col min="18" max="18" width="9.54296875" style="1" customWidth="1"/>
    <col min="19" max="19" width="9.7265625" style="1" customWidth="1"/>
    <col min="20" max="21" width="11.1796875" style="1" customWidth="1"/>
    <col min="22" max="22" width="12.26953125" style="1" customWidth="1"/>
    <col min="23" max="23" width="10.453125" style="1" customWidth="1"/>
    <col min="24" max="24" width="8.26953125" style="1" customWidth="1"/>
    <col min="25" max="25" width="7.7265625" style="1" customWidth="1"/>
    <col min="26" max="26" width="8.54296875" style="1" customWidth="1"/>
    <col min="27" max="27" width="7.453125" style="1" customWidth="1"/>
    <col min="28" max="28" width="13.7265625" style="1" customWidth="1"/>
    <col min="29" max="29" width="13.453125" style="1" customWidth="1"/>
    <col min="30" max="16384" width="9" style="1"/>
  </cols>
  <sheetData>
    <row r="1" spans="2:29" ht="22.5" x14ac:dyDescent="0.35">
      <c r="B1" s="242" t="s">
        <v>9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7"/>
      <c r="AC1" s="197"/>
    </row>
    <row r="2" spans="2:29" ht="22.5" x14ac:dyDescent="0.35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50" t="s">
        <v>283</v>
      </c>
      <c r="O2" s="250"/>
      <c r="R2" s="20"/>
      <c r="V2" s="20"/>
      <c r="W2" s="20"/>
      <c r="X2" s="20"/>
      <c r="Y2" s="20"/>
      <c r="Z2" s="20"/>
      <c r="AA2" s="20"/>
      <c r="AB2" s="20"/>
      <c r="AC2" s="20"/>
    </row>
    <row r="3" spans="2:29" ht="17.5" x14ac:dyDescent="0.35">
      <c r="B3" s="92" t="s">
        <v>354</v>
      </c>
    </row>
    <row r="4" spans="2:29" ht="18" thickBot="1" x14ac:dyDescent="0.4">
      <c r="B4" s="21"/>
      <c r="C4" s="22"/>
      <c r="D4" s="22"/>
      <c r="E4" s="22"/>
    </row>
    <row r="5" spans="2:29" ht="47.25" customHeight="1" x14ac:dyDescent="0.35">
      <c r="B5" s="253" t="s">
        <v>10</v>
      </c>
      <c r="C5" s="253" t="s">
        <v>11</v>
      </c>
      <c r="D5" s="256" t="s">
        <v>284</v>
      </c>
      <c r="E5" s="257"/>
      <c r="F5" s="256" t="s">
        <v>285</v>
      </c>
      <c r="G5" s="264"/>
      <c r="H5" s="256" t="s">
        <v>286</v>
      </c>
      <c r="I5" s="257"/>
      <c r="J5" s="266" t="s">
        <v>301</v>
      </c>
      <c r="K5" s="257"/>
      <c r="L5" s="256" t="s">
        <v>287</v>
      </c>
      <c r="M5" s="264"/>
      <c r="N5" s="256" t="s">
        <v>293</v>
      </c>
      <c r="O5" s="257"/>
      <c r="P5" s="260" t="s">
        <v>12</v>
      </c>
      <c r="Q5" s="261"/>
    </row>
    <row r="6" spans="2:29" ht="84" customHeight="1" thickBot="1" x14ac:dyDescent="0.4">
      <c r="B6" s="254"/>
      <c r="C6" s="254"/>
      <c r="D6" s="258"/>
      <c r="E6" s="259"/>
      <c r="F6" s="258"/>
      <c r="G6" s="265"/>
      <c r="H6" s="258"/>
      <c r="I6" s="259"/>
      <c r="J6" s="265"/>
      <c r="K6" s="259"/>
      <c r="L6" s="258"/>
      <c r="M6" s="265"/>
      <c r="N6" s="258"/>
      <c r="O6" s="259"/>
      <c r="P6" s="262"/>
      <c r="Q6" s="263"/>
    </row>
    <row r="7" spans="2:29" ht="22.5" customHeight="1" thickBot="1" x14ac:dyDescent="0.4">
      <c r="B7" s="255"/>
      <c r="C7" s="255"/>
      <c r="D7" s="15" t="s">
        <v>13</v>
      </c>
      <c r="E7" s="15" t="s">
        <v>14</v>
      </c>
      <c r="F7" s="15" t="s">
        <v>13</v>
      </c>
      <c r="G7" s="15" t="s">
        <v>14</v>
      </c>
      <c r="H7" s="15" t="s">
        <v>13</v>
      </c>
      <c r="I7" s="15" t="s">
        <v>14</v>
      </c>
      <c r="J7" s="15" t="s">
        <v>13</v>
      </c>
      <c r="K7" s="15" t="s">
        <v>14</v>
      </c>
      <c r="L7" s="15" t="s">
        <v>13</v>
      </c>
      <c r="M7" s="15" t="s">
        <v>14</v>
      </c>
      <c r="N7" s="15" t="s">
        <v>13</v>
      </c>
      <c r="O7" s="15" t="s">
        <v>14</v>
      </c>
      <c r="P7" s="19" t="s">
        <v>13</v>
      </c>
      <c r="Q7" s="19" t="s">
        <v>14</v>
      </c>
    </row>
    <row r="8" spans="2:29" ht="18.75" customHeight="1" thickBot="1" x14ac:dyDescent="0.4">
      <c r="B8" s="16">
        <v>1</v>
      </c>
      <c r="C8" s="17" t="s">
        <v>15</v>
      </c>
      <c r="D8" s="94">
        <v>2</v>
      </c>
      <c r="E8" s="94">
        <v>3</v>
      </c>
      <c r="F8" s="94">
        <v>2</v>
      </c>
      <c r="G8" s="94">
        <v>3</v>
      </c>
      <c r="H8" s="94">
        <v>2</v>
      </c>
      <c r="I8" s="94">
        <v>3</v>
      </c>
      <c r="J8" s="94">
        <v>2</v>
      </c>
      <c r="K8" s="94">
        <v>3</v>
      </c>
      <c r="L8" s="94">
        <v>2</v>
      </c>
      <c r="M8" s="94">
        <v>3</v>
      </c>
      <c r="N8" s="94">
        <v>2</v>
      </c>
      <c r="O8" s="94">
        <v>3</v>
      </c>
      <c r="P8" s="97">
        <f>(D8+F8+H8+J8+L8+N8)/6</f>
        <v>2</v>
      </c>
      <c r="Q8" s="97">
        <f>(E8+G8+I8+K8+M8+O8)/6</f>
        <v>3</v>
      </c>
    </row>
    <row r="9" spans="2:29" ht="18.5" thickBot="1" x14ac:dyDescent="0.4">
      <c r="B9" s="16">
        <v>2</v>
      </c>
      <c r="C9" s="17" t="s">
        <v>16</v>
      </c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7">
        <f t="shared" ref="P9:P32" si="0">(D9+F9+H9+J9+L9+N9)/6</f>
        <v>0</v>
      </c>
      <c r="Q9" s="97">
        <f t="shared" ref="Q9:Q32" si="1">(E9+G9+I9+K9+M9+O9)/6</f>
        <v>0</v>
      </c>
    </row>
    <row r="10" spans="2:29" ht="18.5" thickBot="1" x14ac:dyDescent="0.4">
      <c r="B10" s="16">
        <v>3</v>
      </c>
      <c r="C10" s="17" t="s">
        <v>17</v>
      </c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7">
        <f t="shared" si="0"/>
        <v>0</v>
      </c>
      <c r="Q10" s="97">
        <f t="shared" si="1"/>
        <v>0</v>
      </c>
    </row>
    <row r="11" spans="2:29" ht="18.5" thickBot="1" x14ac:dyDescent="0.4">
      <c r="B11" s="16">
        <v>4</v>
      </c>
      <c r="C11" s="17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7">
        <f t="shared" si="0"/>
        <v>0</v>
      </c>
      <c r="Q11" s="97">
        <f t="shared" si="1"/>
        <v>0</v>
      </c>
    </row>
    <row r="12" spans="2:29" ht="18.75" customHeight="1" thickBot="1" x14ac:dyDescent="0.4">
      <c r="B12" s="16">
        <v>5</v>
      </c>
      <c r="C12" s="17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7">
        <f t="shared" si="0"/>
        <v>0</v>
      </c>
      <c r="Q12" s="97">
        <f t="shared" si="1"/>
        <v>0</v>
      </c>
    </row>
    <row r="13" spans="2:29" ht="15" customHeight="1" thickBot="1" x14ac:dyDescent="0.4">
      <c r="B13" s="16">
        <v>6</v>
      </c>
      <c r="C13" s="17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7">
        <f t="shared" si="0"/>
        <v>0</v>
      </c>
      <c r="Q13" s="97">
        <f t="shared" si="1"/>
        <v>0</v>
      </c>
    </row>
    <row r="14" spans="2:29" ht="18" customHeight="1" thickBot="1" x14ac:dyDescent="0.4">
      <c r="B14" s="16">
        <v>7</v>
      </c>
      <c r="C14" s="17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7">
        <f t="shared" si="0"/>
        <v>0</v>
      </c>
      <c r="Q14" s="97">
        <f t="shared" si="1"/>
        <v>0</v>
      </c>
    </row>
    <row r="15" spans="2:29" ht="18.5" thickBot="1" x14ac:dyDescent="0.4">
      <c r="B15" s="16">
        <v>8</v>
      </c>
      <c r="C15" s="17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7">
        <f t="shared" si="0"/>
        <v>0</v>
      </c>
      <c r="Q15" s="97">
        <f t="shared" si="1"/>
        <v>0</v>
      </c>
    </row>
    <row r="16" spans="2:29" ht="18.5" thickBot="1" x14ac:dyDescent="0.4">
      <c r="B16" s="16">
        <v>9</v>
      </c>
      <c r="C16" s="17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7">
        <f t="shared" si="0"/>
        <v>0</v>
      </c>
      <c r="Q16" s="97">
        <f t="shared" si="1"/>
        <v>0</v>
      </c>
    </row>
    <row r="17" spans="2:17" ht="18.5" thickBot="1" x14ac:dyDescent="0.4">
      <c r="B17" s="16">
        <v>10</v>
      </c>
      <c r="C17" s="17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7">
        <f t="shared" si="0"/>
        <v>0</v>
      </c>
      <c r="Q17" s="97">
        <f t="shared" si="1"/>
        <v>0</v>
      </c>
    </row>
    <row r="18" spans="2:17" ht="18.5" thickBot="1" x14ac:dyDescent="0.4">
      <c r="B18" s="16">
        <v>11</v>
      </c>
      <c r="C18" s="17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7">
        <f t="shared" si="0"/>
        <v>0</v>
      </c>
      <c r="Q18" s="97">
        <f t="shared" si="1"/>
        <v>0</v>
      </c>
    </row>
    <row r="19" spans="2:17" ht="18.5" thickBot="1" x14ac:dyDescent="0.4">
      <c r="B19" s="16">
        <v>12</v>
      </c>
      <c r="C19" s="17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7">
        <f t="shared" si="0"/>
        <v>0</v>
      </c>
      <c r="Q19" s="97">
        <f t="shared" si="1"/>
        <v>0</v>
      </c>
    </row>
    <row r="20" spans="2:17" ht="18.5" thickBot="1" x14ac:dyDescent="0.4">
      <c r="B20" s="16">
        <v>13</v>
      </c>
      <c r="C20" s="17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7">
        <f t="shared" si="0"/>
        <v>0</v>
      </c>
      <c r="Q20" s="97">
        <f t="shared" si="1"/>
        <v>0</v>
      </c>
    </row>
    <row r="21" spans="2:17" ht="18.5" thickBot="1" x14ac:dyDescent="0.4">
      <c r="B21" s="16">
        <v>14</v>
      </c>
      <c r="C21" s="17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7">
        <f t="shared" si="0"/>
        <v>0</v>
      </c>
      <c r="Q21" s="97">
        <f t="shared" si="1"/>
        <v>0</v>
      </c>
    </row>
    <row r="22" spans="2:17" ht="18.5" thickBot="1" x14ac:dyDescent="0.4">
      <c r="B22" s="16">
        <v>15</v>
      </c>
      <c r="C22" s="17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7">
        <f t="shared" si="0"/>
        <v>0</v>
      </c>
      <c r="Q22" s="97">
        <f t="shared" si="1"/>
        <v>0</v>
      </c>
    </row>
    <row r="23" spans="2:17" ht="18.5" thickBot="1" x14ac:dyDescent="0.4">
      <c r="B23" s="16">
        <v>16</v>
      </c>
      <c r="C23" s="17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7">
        <f t="shared" si="0"/>
        <v>0</v>
      </c>
      <c r="Q23" s="97">
        <f t="shared" si="1"/>
        <v>0</v>
      </c>
    </row>
    <row r="24" spans="2:17" ht="18.5" thickBot="1" x14ac:dyDescent="0.4">
      <c r="B24" s="16">
        <v>17</v>
      </c>
      <c r="C24" s="17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7">
        <f t="shared" si="0"/>
        <v>0</v>
      </c>
      <c r="Q24" s="97">
        <f t="shared" si="1"/>
        <v>0</v>
      </c>
    </row>
    <row r="25" spans="2:17" ht="18.5" thickBot="1" x14ac:dyDescent="0.4">
      <c r="B25" s="16">
        <v>18</v>
      </c>
      <c r="C25" s="17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7">
        <f t="shared" si="0"/>
        <v>0</v>
      </c>
      <c r="Q25" s="97">
        <f t="shared" si="1"/>
        <v>0</v>
      </c>
    </row>
    <row r="26" spans="2:17" ht="18.5" thickBot="1" x14ac:dyDescent="0.4">
      <c r="B26" s="16">
        <v>19</v>
      </c>
      <c r="C26" s="17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7">
        <f t="shared" si="0"/>
        <v>0</v>
      </c>
      <c r="Q26" s="97">
        <f t="shared" si="1"/>
        <v>0</v>
      </c>
    </row>
    <row r="27" spans="2:17" ht="18.5" thickBot="1" x14ac:dyDescent="0.4">
      <c r="B27" s="16">
        <v>20</v>
      </c>
      <c r="C27" s="17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7">
        <f t="shared" si="0"/>
        <v>0</v>
      </c>
      <c r="Q27" s="97">
        <f t="shared" si="1"/>
        <v>0</v>
      </c>
    </row>
    <row r="28" spans="2:17" ht="18.5" thickBot="1" x14ac:dyDescent="0.4">
      <c r="B28" s="16">
        <v>21</v>
      </c>
      <c r="C28" s="17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7">
        <f t="shared" si="0"/>
        <v>0</v>
      </c>
      <c r="Q28" s="97">
        <f t="shared" si="1"/>
        <v>0</v>
      </c>
    </row>
    <row r="29" spans="2:17" ht="18.5" thickBot="1" x14ac:dyDescent="0.4">
      <c r="B29" s="16">
        <v>22</v>
      </c>
      <c r="C29" s="17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7">
        <f t="shared" si="0"/>
        <v>0</v>
      </c>
      <c r="Q29" s="97">
        <f t="shared" si="1"/>
        <v>0</v>
      </c>
    </row>
    <row r="30" spans="2:17" ht="18.5" thickBot="1" x14ac:dyDescent="0.4">
      <c r="B30" s="16">
        <v>23</v>
      </c>
      <c r="C30" s="17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7">
        <f t="shared" si="0"/>
        <v>0</v>
      </c>
      <c r="Q30" s="97">
        <f t="shared" si="1"/>
        <v>0</v>
      </c>
    </row>
    <row r="31" spans="2:17" ht="18.5" thickBot="1" x14ac:dyDescent="0.4">
      <c r="B31" s="16">
        <v>24</v>
      </c>
      <c r="C31" s="17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7">
        <f t="shared" si="0"/>
        <v>0</v>
      </c>
      <c r="Q31" s="97">
        <f t="shared" si="1"/>
        <v>0</v>
      </c>
    </row>
    <row r="32" spans="2:17" ht="16.5" customHeight="1" thickBot="1" x14ac:dyDescent="0.4">
      <c r="B32" s="16"/>
      <c r="C32" s="23" t="s">
        <v>18</v>
      </c>
      <c r="D32" s="95">
        <f>(D8+D9+D10+D11+D12+D13+D14+D15+D16+D17+D18+D19+D20+D21+D22+D23+D24+D25+D26+D27+D28+D29+D30+D31)/COUNTA($C$8:$C$31)</f>
        <v>0.66666666666666663</v>
      </c>
      <c r="E32" s="95">
        <f t="shared" ref="E32:O32" si="2">(E8+E9+E10+E11+E12+E13+E14+E15+E16+E17+E18+E19+E20+E21+E22+E23+E24+E25+E26+E27+E28+E29+E30+E31)/COUNTA($C$8:$C$31)</f>
        <v>1</v>
      </c>
      <c r="F32" s="95">
        <f t="shared" si="2"/>
        <v>0.66666666666666663</v>
      </c>
      <c r="G32" s="95">
        <f t="shared" si="2"/>
        <v>1</v>
      </c>
      <c r="H32" s="95">
        <f t="shared" si="2"/>
        <v>0.66666666666666663</v>
      </c>
      <c r="I32" s="95">
        <f t="shared" si="2"/>
        <v>1</v>
      </c>
      <c r="J32" s="95">
        <f t="shared" si="2"/>
        <v>0.66666666666666663</v>
      </c>
      <c r="K32" s="95">
        <f t="shared" si="2"/>
        <v>1</v>
      </c>
      <c r="L32" s="95">
        <f t="shared" si="2"/>
        <v>0.66666666666666663</v>
      </c>
      <c r="M32" s="95">
        <f t="shared" si="2"/>
        <v>1</v>
      </c>
      <c r="N32" s="95">
        <f t="shared" si="2"/>
        <v>0.66666666666666663</v>
      </c>
      <c r="O32" s="95">
        <f t="shared" si="2"/>
        <v>1</v>
      </c>
      <c r="P32" s="96">
        <f t="shared" si="0"/>
        <v>0.66666666666666663</v>
      </c>
      <c r="Q32" s="96">
        <f t="shared" si="1"/>
        <v>1</v>
      </c>
    </row>
    <row r="34" spans="3:7" ht="31.5" customHeight="1" x14ac:dyDescent="0.35">
      <c r="C34" s="245" t="s">
        <v>19</v>
      </c>
      <c r="D34" s="245"/>
      <c r="E34" s="42"/>
      <c r="F34" s="42"/>
      <c r="G34" s="42"/>
    </row>
    <row r="35" spans="3:7" x14ac:dyDescent="0.35">
      <c r="C35" s="246"/>
      <c r="D35" s="251" t="s">
        <v>20</v>
      </c>
      <c r="E35" s="243" t="s">
        <v>21</v>
      </c>
      <c r="F35" s="243" t="s">
        <v>22</v>
      </c>
      <c r="G35" s="243" t="s">
        <v>23</v>
      </c>
    </row>
    <row r="36" spans="3:7" x14ac:dyDescent="0.35">
      <c r="C36" s="247"/>
      <c r="D36" s="252"/>
      <c r="E36" s="244"/>
      <c r="F36" s="244"/>
      <c r="G36" s="244"/>
    </row>
    <row r="37" spans="3:7" ht="26.25" customHeight="1" x14ac:dyDescent="0.4">
      <c r="C37" s="41" t="s">
        <v>24</v>
      </c>
      <c r="D37" s="171">
        <f>COUNTA($C$8:$C$31)</f>
        <v>3</v>
      </c>
      <c r="E37" s="171">
        <f>COUNTIF(P8:P31,"&gt;=3,8")</f>
        <v>0</v>
      </c>
      <c r="F37" s="171">
        <f>COUNTIFS(P8:P31,"&lt;3,7",P8:P31,"&gt;=2,3")</f>
        <v>0</v>
      </c>
      <c r="G37" s="171">
        <f>COUNTIFS(P8:P31,"&lt;2,2",P8:P31,"&gt;0")</f>
        <v>1</v>
      </c>
    </row>
    <row r="38" spans="3:7" ht="19.5" customHeight="1" x14ac:dyDescent="0.4">
      <c r="C38" s="41" t="s">
        <v>25</v>
      </c>
      <c r="D38" s="171">
        <v>100</v>
      </c>
      <c r="E38" s="171">
        <f>E37*D38/D37</f>
        <v>0</v>
      </c>
      <c r="F38" s="172">
        <f>F37*D38/D37</f>
        <v>0</v>
      </c>
      <c r="G38" s="172">
        <f>G37*D38/D37</f>
        <v>33.333333333333336</v>
      </c>
    </row>
    <row r="39" spans="3:7" ht="21.75" customHeight="1" x14ac:dyDescent="0.35">
      <c r="C39" s="42"/>
      <c r="D39" s="42"/>
      <c r="E39" s="42"/>
      <c r="F39" s="42"/>
      <c r="G39" s="42"/>
    </row>
    <row r="40" spans="3:7" ht="15.5" x14ac:dyDescent="0.35">
      <c r="C40" s="245" t="s">
        <v>26</v>
      </c>
      <c r="D40" s="245"/>
      <c r="E40" s="42"/>
      <c r="F40" s="42"/>
      <c r="G40" s="42"/>
    </row>
    <row r="41" spans="3:7" x14ac:dyDescent="0.35">
      <c r="C41" s="246"/>
      <c r="D41" s="248" t="s">
        <v>20</v>
      </c>
      <c r="E41" s="243" t="s">
        <v>21</v>
      </c>
      <c r="F41" s="243" t="s">
        <v>22</v>
      </c>
      <c r="G41" s="243" t="s">
        <v>23</v>
      </c>
    </row>
    <row r="42" spans="3:7" x14ac:dyDescent="0.35">
      <c r="C42" s="247"/>
      <c r="D42" s="249"/>
      <c r="E42" s="244"/>
      <c r="F42" s="244"/>
      <c r="G42" s="244"/>
    </row>
    <row r="43" spans="3:7" ht="18" x14ac:dyDescent="0.4">
      <c r="C43" s="41" t="s">
        <v>24</v>
      </c>
      <c r="D43" s="171">
        <f>COUNTA($C$8:$C$31)</f>
        <v>3</v>
      </c>
      <c r="E43" s="171">
        <f>COUNTIF(Q8:Q31,"&gt;=3,8")</f>
        <v>0</v>
      </c>
      <c r="F43" s="171">
        <f>COUNTIFS(Q8:Q31,"&lt;3,7",Q8:Q31,"&gt;=2,3")</f>
        <v>1</v>
      </c>
      <c r="G43" s="171">
        <f>COUNTIFS(Q8:Q31,"&lt;2,2",Q8:Q31,"&gt;0")</f>
        <v>0</v>
      </c>
    </row>
    <row r="44" spans="3:7" ht="17.25" customHeight="1" x14ac:dyDescent="0.4">
      <c r="C44" s="41" t="s">
        <v>25</v>
      </c>
      <c r="D44" s="171">
        <v>100</v>
      </c>
      <c r="E44" s="172">
        <f>E43*D44/D43</f>
        <v>0</v>
      </c>
      <c r="F44" s="172">
        <f>F43*D44/D43</f>
        <v>33.333333333333336</v>
      </c>
      <c r="G44" s="172">
        <f>G43*D44/D43</f>
        <v>0</v>
      </c>
    </row>
    <row r="53" ht="15.75" customHeight="1" x14ac:dyDescent="0.35"/>
  </sheetData>
  <sheetProtection algorithmName="SHA-512" hashValue="2WSV8fvivIVX4owOVHbTSRo2C6boF9aM+5b911O/Gl3DCN42NiWHh6ItDYbGjTjQkpHC0nGnAsajjw/sk/j/5A==" saltValue="kV4ZDzGY/K1QZ4vV6vwKYA==" spinCount="100000" sheet="1" formatCells="0" formatColumns="0" formatRows="0" insertColumns="0" insertRows="0" insertHyperlinks="0" deleteColumns="0" deleteRows="0" sort="0" autoFilter="0" pivotTables="0"/>
  <mergeCells count="23">
    <mergeCell ref="N5:O6"/>
    <mergeCell ref="P5:Q6"/>
    <mergeCell ref="D5:E6"/>
    <mergeCell ref="F5:G6"/>
    <mergeCell ref="H5:I6"/>
    <mergeCell ref="J5:K6"/>
    <mergeCell ref="L5:M6"/>
    <mergeCell ref="B1:Q1"/>
    <mergeCell ref="F35:F36"/>
    <mergeCell ref="G35:G36"/>
    <mergeCell ref="C40:D40"/>
    <mergeCell ref="C41:C42"/>
    <mergeCell ref="D41:D42"/>
    <mergeCell ref="E41:E42"/>
    <mergeCell ref="F41:F42"/>
    <mergeCell ref="G41:G42"/>
    <mergeCell ref="N2:O2"/>
    <mergeCell ref="C34:D34"/>
    <mergeCell ref="C35:C36"/>
    <mergeCell ref="D35:D36"/>
    <mergeCell ref="E35:E36"/>
    <mergeCell ref="B5:B7"/>
    <mergeCell ref="C5:C7"/>
  </mergeCells>
  <hyperlinks>
    <hyperlink ref="N2" location="ОГЛАВЛЕНИЕ!A1" display="ОГЛАВЛЕНИЕ" xr:uid="{9AD58D98-55C5-4463-ADE1-8D68624AFA0D}"/>
  </hyperlinks>
  <pageMargins left="0.7" right="0.7" top="0.75" bottom="0.75" header="0.3" footer="0.3"/>
  <pageSetup paperSize="9" scale="34" orientation="portrait" r:id="rId1"/>
  <headerFooter>
    <oddHeader>&amp;R&amp;"Monotype Corsiva"&amp;12О.В. Яковлева&amp;L&amp;"Monotype Corsiva"&amp;12Диагностика индивидуального развития детей  4-5 лет</oddHeader>
    <oddFooter>&amp;R&amp;"Monotype Corsiva"&amp;12https://vk.com/travel_posobiya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D4A16-03D2-4167-A26D-0FC5616070EE}">
  <sheetPr codeName="Лист8">
    <tabColor rgb="FFFFC000"/>
    <pageSetUpPr fitToPage="1"/>
  </sheetPr>
  <dimension ref="B1:M53"/>
  <sheetViews>
    <sheetView view="pageLayout" zoomScale="55" zoomScaleNormal="100" zoomScaleSheetLayoutView="55" zoomScalePageLayoutView="55" workbookViewId="0">
      <selection activeCell="E36" sqref="E36"/>
    </sheetView>
  </sheetViews>
  <sheetFormatPr defaultColWidth="9" defaultRowHeight="14.5" x14ac:dyDescent="0.35"/>
  <cols>
    <col min="1" max="2" width="9" style="1"/>
    <col min="3" max="3" width="36.54296875" style="1" customWidth="1"/>
    <col min="4" max="4" width="14" style="1" customWidth="1"/>
    <col min="5" max="5" width="15.453125" style="1" customWidth="1"/>
    <col min="6" max="6" width="14.26953125" style="1" customWidth="1"/>
    <col min="7" max="7" width="15.453125" style="1" customWidth="1"/>
    <col min="8" max="8" width="14.81640625" style="1" customWidth="1"/>
    <col min="9" max="9" width="16" style="1" customWidth="1"/>
    <col min="10" max="10" width="17.26953125" style="1" customWidth="1"/>
    <col min="11" max="11" width="15.7265625" style="1" customWidth="1"/>
    <col min="12" max="13" width="13.1796875" style="1" customWidth="1"/>
    <col min="14" max="14" width="14.1796875" style="1" customWidth="1"/>
    <col min="15" max="15" width="13.7265625" style="1" customWidth="1"/>
    <col min="16" max="16" width="12.453125" style="1" customWidth="1"/>
    <col min="17" max="17" width="13.26953125" style="1" customWidth="1"/>
    <col min="18" max="18" width="9.54296875" style="1" customWidth="1"/>
    <col min="19" max="19" width="9.7265625" style="1" customWidth="1"/>
    <col min="20" max="21" width="11.1796875" style="1" customWidth="1"/>
    <col min="22" max="22" width="12.26953125" style="1" customWidth="1"/>
    <col min="23" max="23" width="10.453125" style="1" customWidth="1"/>
    <col min="24" max="24" width="8.26953125" style="1" customWidth="1"/>
    <col min="25" max="25" width="7.7265625" style="1" customWidth="1"/>
    <col min="26" max="26" width="8.54296875" style="1" customWidth="1"/>
    <col min="27" max="27" width="7.453125" style="1" customWidth="1"/>
    <col min="28" max="28" width="13.7265625" style="1" customWidth="1"/>
    <col min="29" max="29" width="13.453125" style="1" customWidth="1"/>
    <col min="30" max="16384" width="9" style="1"/>
  </cols>
  <sheetData>
    <row r="1" spans="2:13" ht="17.5" x14ac:dyDescent="0.35">
      <c r="B1" s="274" t="s">
        <v>302</v>
      </c>
      <c r="C1" s="274"/>
      <c r="D1" s="274"/>
      <c r="E1" s="274"/>
      <c r="F1" s="274"/>
      <c r="G1" s="274"/>
      <c r="H1" s="274"/>
      <c r="I1" s="274"/>
      <c r="J1" s="274"/>
      <c r="K1" s="250" t="s">
        <v>283</v>
      </c>
      <c r="L1" s="250"/>
    </row>
    <row r="2" spans="2:13" ht="15" thickBot="1" x14ac:dyDescent="0.4"/>
    <row r="3" spans="2:13" ht="16" thickBot="1" x14ac:dyDescent="0.4">
      <c r="B3" s="253" t="s">
        <v>10</v>
      </c>
      <c r="C3" s="253" t="s">
        <v>11</v>
      </c>
      <c r="D3" s="275" t="s">
        <v>291</v>
      </c>
      <c r="E3" s="276"/>
      <c r="F3" s="276"/>
      <c r="G3" s="277"/>
      <c r="H3" s="256" t="s">
        <v>288</v>
      </c>
      <c r="I3" s="257"/>
      <c r="J3" s="256" t="s">
        <v>292</v>
      </c>
      <c r="K3" s="257"/>
      <c r="L3" s="267" t="s">
        <v>12</v>
      </c>
      <c r="M3" s="268"/>
    </row>
    <row r="4" spans="2:13" ht="16" thickBot="1" x14ac:dyDescent="0.4">
      <c r="B4" s="254"/>
      <c r="C4" s="254"/>
      <c r="D4" s="271" t="s">
        <v>289</v>
      </c>
      <c r="E4" s="259"/>
      <c r="F4" s="271" t="s">
        <v>290</v>
      </c>
      <c r="G4" s="272"/>
      <c r="H4" s="258"/>
      <c r="I4" s="259"/>
      <c r="J4" s="258"/>
      <c r="K4" s="259"/>
      <c r="L4" s="269"/>
      <c r="M4" s="270"/>
    </row>
    <row r="5" spans="2:13" ht="21" customHeight="1" thickBot="1" x14ac:dyDescent="0.4">
      <c r="B5" s="255"/>
      <c r="C5" s="255"/>
      <c r="D5" s="15" t="s">
        <v>13</v>
      </c>
      <c r="E5" s="15" t="s">
        <v>14</v>
      </c>
      <c r="F5" s="15" t="s">
        <v>13</v>
      </c>
      <c r="G5" s="15" t="s">
        <v>14</v>
      </c>
      <c r="H5" s="15" t="s">
        <v>13</v>
      </c>
      <c r="I5" s="15" t="s">
        <v>14</v>
      </c>
      <c r="J5" s="15" t="s">
        <v>13</v>
      </c>
      <c r="K5" s="15" t="s">
        <v>14</v>
      </c>
      <c r="L5" s="24" t="s">
        <v>13</v>
      </c>
      <c r="M5" s="24" t="s">
        <v>14</v>
      </c>
    </row>
    <row r="6" spans="2:13" ht="20.25" customHeight="1" thickBot="1" x14ac:dyDescent="0.4">
      <c r="B6" s="16">
        <v>1</v>
      </c>
      <c r="C6" s="17" t="s">
        <v>15</v>
      </c>
      <c r="D6" s="94">
        <v>2</v>
      </c>
      <c r="E6" s="94">
        <v>3</v>
      </c>
      <c r="F6" s="94">
        <v>2</v>
      </c>
      <c r="G6" s="94">
        <v>3</v>
      </c>
      <c r="H6" s="94">
        <v>3</v>
      </c>
      <c r="I6" s="94">
        <v>4</v>
      </c>
      <c r="J6" s="94">
        <v>3</v>
      </c>
      <c r="K6" s="94">
        <v>4</v>
      </c>
      <c r="L6" s="98">
        <f>(D6+F6+H6+J6)/4</f>
        <v>2.5</v>
      </c>
      <c r="M6" s="98">
        <f>(E6+G6+I6+K6)/4</f>
        <v>3.5</v>
      </c>
    </row>
    <row r="7" spans="2:13" ht="22.5" customHeight="1" thickBot="1" x14ac:dyDescent="0.4">
      <c r="B7" s="16">
        <v>2</v>
      </c>
      <c r="C7" s="17" t="s">
        <v>16</v>
      </c>
      <c r="D7" s="94"/>
      <c r="E7" s="94"/>
      <c r="F7" s="94"/>
      <c r="G7" s="94"/>
      <c r="H7" s="94"/>
      <c r="I7" s="94"/>
      <c r="J7" s="94"/>
      <c r="K7" s="94"/>
      <c r="L7" s="98">
        <f t="shared" ref="L7:M30" si="0">(D7+F7+H7+J7)/4</f>
        <v>0</v>
      </c>
      <c r="M7" s="98">
        <f t="shared" si="0"/>
        <v>0</v>
      </c>
    </row>
    <row r="8" spans="2:13" ht="18.75" customHeight="1" thickBot="1" x14ac:dyDescent="0.4">
      <c r="B8" s="16">
        <v>3</v>
      </c>
      <c r="C8" s="17" t="s">
        <v>17</v>
      </c>
      <c r="D8" s="94"/>
      <c r="E8" s="94"/>
      <c r="F8" s="94"/>
      <c r="G8" s="94"/>
      <c r="H8" s="94"/>
      <c r="I8" s="94"/>
      <c r="J8" s="94"/>
      <c r="K8" s="94"/>
      <c r="L8" s="98">
        <f t="shared" si="0"/>
        <v>0</v>
      </c>
      <c r="M8" s="98">
        <f t="shared" si="0"/>
        <v>0</v>
      </c>
    </row>
    <row r="9" spans="2:13" ht="18.5" thickBot="1" x14ac:dyDescent="0.4">
      <c r="B9" s="16">
        <v>4</v>
      </c>
      <c r="C9" s="17"/>
      <c r="D9" s="94"/>
      <c r="E9" s="94"/>
      <c r="F9" s="94"/>
      <c r="G9" s="94"/>
      <c r="H9" s="94"/>
      <c r="I9" s="94"/>
      <c r="J9" s="94"/>
      <c r="K9" s="94"/>
      <c r="L9" s="98">
        <f t="shared" si="0"/>
        <v>0</v>
      </c>
      <c r="M9" s="98">
        <f t="shared" si="0"/>
        <v>0</v>
      </c>
    </row>
    <row r="10" spans="2:13" ht="18.5" thickBot="1" x14ac:dyDescent="0.4">
      <c r="B10" s="16">
        <v>5</v>
      </c>
      <c r="C10" s="17"/>
      <c r="D10" s="94"/>
      <c r="E10" s="94"/>
      <c r="F10" s="94"/>
      <c r="G10" s="94"/>
      <c r="H10" s="94"/>
      <c r="I10" s="94"/>
      <c r="J10" s="94"/>
      <c r="K10" s="94"/>
      <c r="L10" s="98">
        <f t="shared" si="0"/>
        <v>0</v>
      </c>
      <c r="M10" s="98">
        <f t="shared" si="0"/>
        <v>0</v>
      </c>
    </row>
    <row r="11" spans="2:13" ht="18.5" thickBot="1" x14ac:dyDescent="0.4">
      <c r="B11" s="16">
        <v>6</v>
      </c>
      <c r="C11" s="17"/>
      <c r="D11" s="94"/>
      <c r="E11" s="94"/>
      <c r="F11" s="94"/>
      <c r="G11" s="94"/>
      <c r="H11" s="94"/>
      <c r="I11" s="94"/>
      <c r="J11" s="94"/>
      <c r="K11" s="94"/>
      <c r="L11" s="98">
        <f t="shared" si="0"/>
        <v>0</v>
      </c>
      <c r="M11" s="98">
        <f t="shared" si="0"/>
        <v>0</v>
      </c>
    </row>
    <row r="12" spans="2:13" ht="18.75" customHeight="1" thickBot="1" x14ac:dyDescent="0.4">
      <c r="B12" s="16">
        <v>7</v>
      </c>
      <c r="C12" s="17"/>
      <c r="D12" s="94"/>
      <c r="E12" s="94"/>
      <c r="F12" s="94"/>
      <c r="G12" s="94"/>
      <c r="H12" s="94"/>
      <c r="I12" s="94"/>
      <c r="J12" s="94"/>
      <c r="K12" s="94"/>
      <c r="L12" s="98">
        <f t="shared" si="0"/>
        <v>0</v>
      </c>
      <c r="M12" s="98">
        <f t="shared" si="0"/>
        <v>0</v>
      </c>
    </row>
    <row r="13" spans="2:13" ht="15" customHeight="1" thickBot="1" x14ac:dyDescent="0.4">
      <c r="B13" s="16">
        <v>8</v>
      </c>
      <c r="C13" s="17"/>
      <c r="D13" s="94"/>
      <c r="E13" s="94"/>
      <c r="F13" s="94"/>
      <c r="G13" s="94"/>
      <c r="H13" s="94"/>
      <c r="I13" s="94"/>
      <c r="J13" s="94"/>
      <c r="K13" s="94"/>
      <c r="L13" s="98">
        <f t="shared" si="0"/>
        <v>0</v>
      </c>
      <c r="M13" s="98">
        <f t="shared" si="0"/>
        <v>0</v>
      </c>
    </row>
    <row r="14" spans="2:13" ht="18" customHeight="1" thickBot="1" x14ac:dyDescent="0.4">
      <c r="B14" s="16">
        <v>9</v>
      </c>
      <c r="C14" s="17"/>
      <c r="D14" s="94"/>
      <c r="E14" s="94"/>
      <c r="F14" s="94"/>
      <c r="G14" s="94"/>
      <c r="H14" s="94"/>
      <c r="I14" s="94"/>
      <c r="J14" s="94"/>
      <c r="K14" s="94"/>
      <c r="L14" s="98">
        <f t="shared" si="0"/>
        <v>0</v>
      </c>
      <c r="M14" s="98">
        <f t="shared" si="0"/>
        <v>0</v>
      </c>
    </row>
    <row r="15" spans="2:13" ht="18.5" thickBot="1" x14ac:dyDescent="0.4">
      <c r="B15" s="16">
        <v>10</v>
      </c>
      <c r="C15" s="17"/>
      <c r="D15" s="94"/>
      <c r="E15" s="94"/>
      <c r="F15" s="94"/>
      <c r="G15" s="94"/>
      <c r="H15" s="94"/>
      <c r="I15" s="94"/>
      <c r="J15" s="94"/>
      <c r="K15" s="94"/>
      <c r="L15" s="98">
        <f t="shared" si="0"/>
        <v>0</v>
      </c>
      <c r="M15" s="98">
        <f t="shared" si="0"/>
        <v>0</v>
      </c>
    </row>
    <row r="16" spans="2:13" ht="18.5" thickBot="1" x14ac:dyDescent="0.4">
      <c r="B16" s="16">
        <v>11</v>
      </c>
      <c r="C16" s="17"/>
      <c r="D16" s="94"/>
      <c r="E16" s="94"/>
      <c r="F16" s="94"/>
      <c r="G16" s="94"/>
      <c r="H16" s="94"/>
      <c r="I16" s="94"/>
      <c r="J16" s="94"/>
      <c r="K16" s="94"/>
      <c r="L16" s="98">
        <f t="shared" si="0"/>
        <v>0</v>
      </c>
      <c r="M16" s="98">
        <f t="shared" si="0"/>
        <v>0</v>
      </c>
    </row>
    <row r="17" spans="2:13" ht="18.5" thickBot="1" x14ac:dyDescent="0.4">
      <c r="B17" s="16">
        <v>12</v>
      </c>
      <c r="C17" s="17"/>
      <c r="D17" s="94"/>
      <c r="E17" s="94"/>
      <c r="F17" s="94"/>
      <c r="G17" s="94"/>
      <c r="H17" s="94"/>
      <c r="I17" s="94"/>
      <c r="J17" s="94"/>
      <c r="K17" s="94"/>
      <c r="L17" s="98">
        <f t="shared" si="0"/>
        <v>0</v>
      </c>
      <c r="M17" s="98">
        <f t="shared" si="0"/>
        <v>0</v>
      </c>
    </row>
    <row r="18" spans="2:13" ht="18.5" thickBot="1" x14ac:dyDescent="0.4">
      <c r="B18" s="16">
        <v>13</v>
      </c>
      <c r="C18" s="17"/>
      <c r="D18" s="94"/>
      <c r="E18" s="94"/>
      <c r="F18" s="94"/>
      <c r="G18" s="94"/>
      <c r="H18" s="94"/>
      <c r="I18" s="94"/>
      <c r="J18" s="94"/>
      <c r="K18" s="94"/>
      <c r="L18" s="98">
        <f t="shared" si="0"/>
        <v>0</v>
      </c>
      <c r="M18" s="98">
        <f t="shared" si="0"/>
        <v>0</v>
      </c>
    </row>
    <row r="19" spans="2:13" ht="18.5" thickBot="1" x14ac:dyDescent="0.4">
      <c r="B19" s="16">
        <v>14</v>
      </c>
      <c r="C19" s="17"/>
      <c r="D19" s="94"/>
      <c r="E19" s="94"/>
      <c r="F19" s="94"/>
      <c r="G19" s="94"/>
      <c r="H19" s="94"/>
      <c r="I19" s="94"/>
      <c r="J19" s="94"/>
      <c r="K19" s="94"/>
      <c r="L19" s="98">
        <f t="shared" si="0"/>
        <v>0</v>
      </c>
      <c r="M19" s="98">
        <f t="shared" si="0"/>
        <v>0</v>
      </c>
    </row>
    <row r="20" spans="2:13" ht="18.5" thickBot="1" x14ac:dyDescent="0.4">
      <c r="B20" s="16">
        <v>15</v>
      </c>
      <c r="C20" s="17"/>
      <c r="D20" s="94"/>
      <c r="E20" s="94"/>
      <c r="F20" s="94"/>
      <c r="G20" s="94"/>
      <c r="H20" s="94"/>
      <c r="I20" s="94"/>
      <c r="J20" s="94"/>
      <c r="K20" s="94"/>
      <c r="L20" s="98">
        <f t="shared" si="0"/>
        <v>0</v>
      </c>
      <c r="M20" s="98">
        <f t="shared" si="0"/>
        <v>0</v>
      </c>
    </row>
    <row r="21" spans="2:13" ht="18.5" thickBot="1" x14ac:dyDescent="0.4">
      <c r="B21" s="16">
        <v>16</v>
      </c>
      <c r="C21" s="17"/>
      <c r="D21" s="94"/>
      <c r="E21" s="94"/>
      <c r="F21" s="94"/>
      <c r="G21" s="94"/>
      <c r="H21" s="94"/>
      <c r="I21" s="94"/>
      <c r="J21" s="94"/>
      <c r="K21" s="94"/>
      <c r="L21" s="98">
        <f t="shared" si="0"/>
        <v>0</v>
      </c>
      <c r="M21" s="98">
        <f t="shared" si="0"/>
        <v>0</v>
      </c>
    </row>
    <row r="22" spans="2:13" ht="18.5" thickBot="1" x14ac:dyDescent="0.4">
      <c r="B22" s="16">
        <v>17</v>
      </c>
      <c r="C22" s="17"/>
      <c r="D22" s="94"/>
      <c r="E22" s="94"/>
      <c r="F22" s="94"/>
      <c r="G22" s="94"/>
      <c r="H22" s="94"/>
      <c r="I22" s="94"/>
      <c r="J22" s="94"/>
      <c r="K22" s="94"/>
      <c r="L22" s="98">
        <f t="shared" si="0"/>
        <v>0</v>
      </c>
      <c r="M22" s="98">
        <f t="shared" si="0"/>
        <v>0</v>
      </c>
    </row>
    <row r="23" spans="2:13" ht="18.5" thickBot="1" x14ac:dyDescent="0.4">
      <c r="B23" s="16">
        <v>18</v>
      </c>
      <c r="C23" s="17"/>
      <c r="D23" s="94"/>
      <c r="E23" s="94"/>
      <c r="F23" s="94"/>
      <c r="G23" s="94"/>
      <c r="H23" s="94"/>
      <c r="I23" s="94"/>
      <c r="J23" s="94"/>
      <c r="K23" s="94"/>
      <c r="L23" s="98">
        <f t="shared" si="0"/>
        <v>0</v>
      </c>
      <c r="M23" s="98">
        <f t="shared" si="0"/>
        <v>0</v>
      </c>
    </row>
    <row r="24" spans="2:13" ht="18.5" thickBot="1" x14ac:dyDescent="0.4">
      <c r="B24" s="16">
        <v>19</v>
      </c>
      <c r="C24" s="17"/>
      <c r="D24" s="94"/>
      <c r="E24" s="94"/>
      <c r="F24" s="94"/>
      <c r="G24" s="94"/>
      <c r="H24" s="94"/>
      <c r="I24" s="94"/>
      <c r="J24" s="94"/>
      <c r="K24" s="94"/>
      <c r="L24" s="98">
        <f t="shared" si="0"/>
        <v>0</v>
      </c>
      <c r="M24" s="98">
        <f t="shared" si="0"/>
        <v>0</v>
      </c>
    </row>
    <row r="25" spans="2:13" ht="18.5" thickBot="1" x14ac:dyDescent="0.4">
      <c r="B25" s="16">
        <v>20</v>
      </c>
      <c r="C25" s="17"/>
      <c r="D25" s="94"/>
      <c r="E25" s="94"/>
      <c r="F25" s="94"/>
      <c r="G25" s="94"/>
      <c r="H25" s="94"/>
      <c r="I25" s="94"/>
      <c r="J25" s="94"/>
      <c r="K25" s="94"/>
      <c r="L25" s="98">
        <f t="shared" si="0"/>
        <v>0</v>
      </c>
      <c r="M25" s="98">
        <f t="shared" si="0"/>
        <v>0</v>
      </c>
    </row>
    <row r="26" spans="2:13" ht="18.5" thickBot="1" x14ac:dyDescent="0.4">
      <c r="B26" s="16">
        <v>21</v>
      </c>
      <c r="C26" s="17"/>
      <c r="D26" s="94"/>
      <c r="E26" s="94"/>
      <c r="F26" s="94"/>
      <c r="G26" s="94"/>
      <c r="H26" s="94"/>
      <c r="I26" s="94"/>
      <c r="J26" s="94"/>
      <c r="K26" s="94"/>
      <c r="L26" s="98">
        <f t="shared" si="0"/>
        <v>0</v>
      </c>
      <c r="M26" s="98">
        <f t="shared" si="0"/>
        <v>0</v>
      </c>
    </row>
    <row r="27" spans="2:13" ht="18.5" thickBot="1" x14ac:dyDescent="0.4">
      <c r="B27" s="16">
        <v>22</v>
      </c>
      <c r="C27" s="17"/>
      <c r="D27" s="94"/>
      <c r="E27" s="94"/>
      <c r="F27" s="94"/>
      <c r="G27" s="94"/>
      <c r="H27" s="94"/>
      <c r="I27" s="94"/>
      <c r="J27" s="94"/>
      <c r="K27" s="94"/>
      <c r="L27" s="98">
        <f t="shared" si="0"/>
        <v>0</v>
      </c>
      <c r="M27" s="98">
        <f t="shared" si="0"/>
        <v>0</v>
      </c>
    </row>
    <row r="28" spans="2:13" ht="18.5" thickBot="1" x14ac:dyDescent="0.4">
      <c r="B28" s="16">
        <v>23</v>
      </c>
      <c r="C28" s="17"/>
      <c r="D28" s="94"/>
      <c r="E28" s="94"/>
      <c r="F28" s="94"/>
      <c r="G28" s="94"/>
      <c r="H28" s="94"/>
      <c r="I28" s="94"/>
      <c r="J28" s="94"/>
      <c r="K28" s="94"/>
      <c r="L28" s="98">
        <f t="shared" si="0"/>
        <v>0</v>
      </c>
      <c r="M28" s="98">
        <f t="shared" si="0"/>
        <v>0</v>
      </c>
    </row>
    <row r="29" spans="2:13" ht="18.5" thickBot="1" x14ac:dyDescent="0.4">
      <c r="B29" s="16">
        <v>24</v>
      </c>
      <c r="C29" s="17"/>
      <c r="D29" s="94"/>
      <c r="E29" s="94"/>
      <c r="F29" s="94"/>
      <c r="G29" s="94"/>
      <c r="H29" s="94"/>
      <c r="I29" s="94"/>
      <c r="J29" s="94"/>
      <c r="K29" s="94"/>
      <c r="L29" s="98">
        <f t="shared" si="0"/>
        <v>0</v>
      </c>
      <c r="M29" s="98">
        <f t="shared" si="0"/>
        <v>0</v>
      </c>
    </row>
    <row r="30" spans="2:13" ht="18.5" thickBot="1" x14ac:dyDescent="0.4">
      <c r="B30" s="16"/>
      <c r="C30" s="23" t="s">
        <v>18</v>
      </c>
      <c r="D30" s="93">
        <f>(D6+D7+D8+D9+D10+D11+D12+D13+D14+D15+D16+D17+D18+D19+D20+D21+D22+D23+D24+D25+D26+D27+D28+D29)/COUNTA($C$6:$C$29)</f>
        <v>0.66666666666666663</v>
      </c>
      <c r="E30" s="93">
        <f t="shared" ref="E30:K30" si="1">(E6+E7+E8+E9+E10+E11+E12+E13+E14+E15+E16+E17+E18+E19+E20+E21+E22+E23+E24+E25+E26+E27+E28+E29)/COUNTA($C$6:$C$29)</f>
        <v>1</v>
      </c>
      <c r="F30" s="93">
        <f t="shared" si="1"/>
        <v>0.66666666666666663</v>
      </c>
      <c r="G30" s="93">
        <f t="shared" si="1"/>
        <v>1</v>
      </c>
      <c r="H30" s="93">
        <f t="shared" si="1"/>
        <v>1</v>
      </c>
      <c r="I30" s="93">
        <f t="shared" si="1"/>
        <v>1.3333333333333333</v>
      </c>
      <c r="J30" s="93">
        <f t="shared" si="1"/>
        <v>1</v>
      </c>
      <c r="K30" s="93">
        <f t="shared" si="1"/>
        <v>1.3333333333333333</v>
      </c>
      <c r="L30" s="99">
        <f t="shared" si="0"/>
        <v>0.83333333333333326</v>
      </c>
      <c r="M30" s="99">
        <f t="shared" si="0"/>
        <v>1.1666666666666665</v>
      </c>
    </row>
    <row r="32" spans="2:13" ht="16.5" customHeight="1" x14ac:dyDescent="0.35"/>
    <row r="33" spans="3:7" ht="15.5" x14ac:dyDescent="0.35">
      <c r="C33" s="273" t="s">
        <v>19</v>
      </c>
      <c r="D33" s="273"/>
      <c r="E33" s="273"/>
    </row>
    <row r="34" spans="3:7" ht="17.25" customHeight="1" x14ac:dyDescent="0.35">
      <c r="C34" s="246"/>
      <c r="D34" s="251" t="s">
        <v>20</v>
      </c>
      <c r="E34" s="243" t="s">
        <v>21</v>
      </c>
      <c r="F34" s="243" t="s">
        <v>22</v>
      </c>
      <c r="G34" s="243" t="s">
        <v>23</v>
      </c>
    </row>
    <row r="35" spans="3:7" ht="8.25" customHeight="1" x14ac:dyDescent="0.35">
      <c r="C35" s="247"/>
      <c r="D35" s="252"/>
      <c r="E35" s="244"/>
      <c r="F35" s="244"/>
      <c r="G35" s="244"/>
    </row>
    <row r="36" spans="3:7" ht="18" x14ac:dyDescent="0.4">
      <c r="C36" s="195" t="s">
        <v>24</v>
      </c>
      <c r="D36" s="171">
        <f>COUNTA($C$6:$C$29)</f>
        <v>3</v>
      </c>
      <c r="E36" s="171">
        <f>COUNTIF(L6:L29,"&gt;=3,8")</f>
        <v>0</v>
      </c>
      <c r="F36" s="171">
        <f>COUNTIFS(L6:L29,"&lt;3,7",L6:L29,"&gt;=2,3")</f>
        <v>1</v>
      </c>
      <c r="G36" s="171">
        <f>COUNTIFS(L6:L29,"&lt;2,2",L6:L29,"&gt;0")</f>
        <v>0</v>
      </c>
    </row>
    <row r="37" spans="3:7" ht="24" customHeight="1" x14ac:dyDescent="0.4">
      <c r="C37" s="195" t="s">
        <v>25</v>
      </c>
      <c r="D37" s="171">
        <v>100</v>
      </c>
      <c r="E37" s="171">
        <f>E36*D37/D36</f>
        <v>0</v>
      </c>
      <c r="F37" s="172">
        <f>F36*D37/D36</f>
        <v>33.333333333333336</v>
      </c>
      <c r="G37" s="172">
        <f>G36*D37/D36</f>
        <v>0</v>
      </c>
    </row>
    <row r="38" spans="3:7" ht="19.5" customHeight="1" x14ac:dyDescent="0.35">
      <c r="C38" s="42"/>
      <c r="D38" s="42"/>
      <c r="E38" s="42"/>
      <c r="F38" s="42"/>
      <c r="G38" s="42"/>
    </row>
    <row r="39" spans="3:7" ht="21.75" customHeight="1" x14ac:dyDescent="0.35">
      <c r="C39" s="196" t="s">
        <v>26</v>
      </c>
      <c r="D39" s="42"/>
      <c r="E39" s="42"/>
      <c r="F39" s="42"/>
      <c r="G39" s="42"/>
    </row>
    <row r="40" spans="3:7" ht="15" customHeight="1" x14ac:dyDescent="0.35">
      <c r="C40" s="246"/>
      <c r="D40" s="248" t="s">
        <v>20</v>
      </c>
      <c r="E40" s="243" t="s">
        <v>21</v>
      </c>
      <c r="F40" s="243" t="s">
        <v>22</v>
      </c>
      <c r="G40" s="243" t="s">
        <v>23</v>
      </c>
    </row>
    <row r="41" spans="3:7" ht="9" customHeight="1" x14ac:dyDescent="0.35">
      <c r="C41" s="247"/>
      <c r="D41" s="249"/>
      <c r="E41" s="244"/>
      <c r="F41" s="244"/>
      <c r="G41" s="244"/>
    </row>
    <row r="42" spans="3:7" ht="18" x14ac:dyDescent="0.4">
      <c r="C42" s="195" t="s">
        <v>24</v>
      </c>
      <c r="D42" s="171">
        <f>COUNTA($C$6:$C$29)</f>
        <v>3</v>
      </c>
      <c r="E42" s="171">
        <f>COUNTIF(M6:M29,"&gt;=3,8")</f>
        <v>0</v>
      </c>
      <c r="F42" s="171">
        <f>COUNTIFS(M6:M29,"&lt;3,7",M6:M29,"&gt;=2,3")</f>
        <v>1</v>
      </c>
      <c r="G42" s="171">
        <f>COUNTIFS(M6:M29,"&lt;2,2",M6:M29,"&gt;0")</f>
        <v>0</v>
      </c>
    </row>
    <row r="43" spans="3:7" ht="18" x14ac:dyDescent="0.4">
      <c r="C43" s="194" t="s">
        <v>25</v>
      </c>
      <c r="D43" s="171">
        <v>100</v>
      </c>
      <c r="E43" s="172">
        <f>E42*D43/D42</f>
        <v>0</v>
      </c>
      <c r="F43" s="172">
        <f>F42*D43/D42</f>
        <v>33.333333333333336</v>
      </c>
      <c r="G43" s="172">
        <f>G42*D43/D42</f>
        <v>0</v>
      </c>
    </row>
    <row r="44" spans="3:7" ht="17.25" customHeight="1" x14ac:dyDescent="0.35"/>
    <row r="53" ht="15.75" customHeight="1" x14ac:dyDescent="0.35"/>
  </sheetData>
  <sheetProtection algorithmName="SHA-512" hashValue="kVj6usFySaFR2IDKe+JHdl4PbUdKDynsEBC49YMdkcGKQ1PDJk8G+4krcJ7XALqofAc3FzPxkedVD81YG7W2Hw==" saltValue="N+eujE3KTTTb2Pxe7VT97Q==" spinCount="100000" sheet="1" formatCells="0" formatColumns="0" formatRows="0" insertColumns="0" insertRows="0" insertHyperlinks="0" deleteColumns="0" deleteRows="0" sort="0" autoFilter="0" pivotTables="0"/>
  <mergeCells count="21">
    <mergeCell ref="D4:E4"/>
    <mergeCell ref="F4:G4"/>
    <mergeCell ref="C33:E33"/>
    <mergeCell ref="B1:J1"/>
    <mergeCell ref="B3:B5"/>
    <mergeCell ref="C3:C5"/>
    <mergeCell ref="D3:G3"/>
    <mergeCell ref="H3:I4"/>
    <mergeCell ref="J3:K4"/>
    <mergeCell ref="K1:L1"/>
    <mergeCell ref="F34:F35"/>
    <mergeCell ref="G34:G35"/>
    <mergeCell ref="F40:F41"/>
    <mergeCell ref="G40:G41"/>
    <mergeCell ref="L3:M4"/>
    <mergeCell ref="D34:D35"/>
    <mergeCell ref="E34:E35"/>
    <mergeCell ref="C34:C35"/>
    <mergeCell ref="C40:C41"/>
    <mergeCell ref="D40:D41"/>
    <mergeCell ref="E40:E41"/>
  </mergeCells>
  <hyperlinks>
    <hyperlink ref="K1" location="ОГЛАВЛЕНИЕ!A1" display="ОГЛАВЛЕНИЕ" xr:uid="{DA63225D-6229-4718-871D-0F9CA5436488}"/>
  </hyperlinks>
  <pageMargins left="0.7" right="0.7" top="0.75" bottom="0.75" header="0.3" footer="0.3"/>
  <pageSetup paperSize="9" scale="43" orientation="portrait" r:id="rId1"/>
  <headerFooter>
    <oddHeader>&amp;R&amp;"Monotype Corsiva"&amp;12О.В. Яковлева&amp;L&amp;"Monotype Corsiva"&amp;12Диагностика индивидуального развития детей  4-5 лет</oddHeader>
    <oddFooter>&amp;R&amp;"Monotype Corsiva"&amp;12https://vk.com/travel_posobiya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>
    <tabColor rgb="FFFFC000"/>
    <pageSetUpPr fitToPage="1"/>
  </sheetPr>
  <dimension ref="B1:V84"/>
  <sheetViews>
    <sheetView view="pageLayout" zoomScale="70" zoomScaleNormal="100" zoomScalePageLayoutView="70" workbookViewId="0">
      <selection activeCell="R37" sqref="R37"/>
    </sheetView>
  </sheetViews>
  <sheetFormatPr defaultColWidth="9.1796875" defaultRowHeight="14.5" x14ac:dyDescent="0.35"/>
  <cols>
    <col min="1" max="1" width="9" style="1" customWidth="1"/>
    <col min="2" max="2" width="9.1796875" style="1"/>
    <col min="3" max="3" width="31.453125" style="1" customWidth="1"/>
    <col min="4" max="4" width="10.1796875" style="1" customWidth="1"/>
    <col min="5" max="5" width="9.54296875" style="1" customWidth="1"/>
    <col min="6" max="6" width="13.81640625" style="1" customWidth="1"/>
    <col min="7" max="7" width="12.54296875" style="1" customWidth="1"/>
    <col min="8" max="8" width="12.1796875" style="1" customWidth="1"/>
    <col min="9" max="9" width="10.7265625" style="1" customWidth="1"/>
    <col min="10" max="10" width="8" style="1" customWidth="1"/>
    <col min="11" max="11" width="7.54296875" style="1" customWidth="1"/>
    <col min="12" max="12" width="8.7265625" style="1" customWidth="1"/>
    <col min="13" max="13" width="8.26953125" style="1" customWidth="1"/>
    <col min="14" max="15" width="8.1796875" style="1" customWidth="1"/>
    <col min="16" max="16" width="8.81640625" style="1" customWidth="1"/>
    <col min="17" max="17" width="8.7265625" style="1" customWidth="1"/>
    <col min="18" max="18" width="9.453125" style="1" customWidth="1"/>
    <col min="19" max="19" width="9.54296875" style="1" customWidth="1"/>
    <col min="20" max="16384" width="9.1796875" style="1"/>
  </cols>
  <sheetData>
    <row r="1" spans="2:22" ht="17.5" x14ac:dyDescent="0.35">
      <c r="B1" s="27" t="s">
        <v>247</v>
      </c>
    </row>
    <row r="2" spans="2:22" ht="18" thickBot="1" x14ac:dyDescent="0.4">
      <c r="B2" s="21"/>
      <c r="C2" s="22"/>
      <c r="D2" s="22"/>
      <c r="E2" s="22"/>
      <c r="U2" s="278" t="s">
        <v>283</v>
      </c>
      <c r="V2" s="278"/>
    </row>
    <row r="3" spans="2:22" ht="41.15" customHeight="1" x14ac:dyDescent="0.35">
      <c r="B3" s="253" t="s">
        <v>10</v>
      </c>
      <c r="C3" s="253" t="s">
        <v>11</v>
      </c>
      <c r="D3" s="256" t="s">
        <v>294</v>
      </c>
      <c r="E3" s="257"/>
      <c r="F3" s="256" t="s">
        <v>295</v>
      </c>
      <c r="G3" s="264"/>
      <c r="H3" s="256" t="s">
        <v>296</v>
      </c>
      <c r="I3" s="257"/>
      <c r="J3" s="279" t="s">
        <v>300</v>
      </c>
      <c r="K3" s="280"/>
      <c r="L3" s="256" t="s">
        <v>297</v>
      </c>
      <c r="M3" s="264"/>
      <c r="N3" s="256" t="s">
        <v>298</v>
      </c>
      <c r="O3" s="257"/>
      <c r="P3" s="256" t="s">
        <v>299</v>
      </c>
      <c r="Q3" s="283"/>
      <c r="R3" s="284" t="s">
        <v>12</v>
      </c>
      <c r="S3" s="261"/>
    </row>
    <row r="4" spans="2:22" ht="59.15" customHeight="1" thickBot="1" x14ac:dyDescent="0.4">
      <c r="B4" s="254"/>
      <c r="C4" s="254"/>
      <c r="D4" s="258"/>
      <c r="E4" s="259"/>
      <c r="F4" s="258"/>
      <c r="G4" s="265"/>
      <c r="H4" s="258"/>
      <c r="I4" s="259"/>
      <c r="J4" s="281"/>
      <c r="K4" s="282"/>
      <c r="L4" s="258"/>
      <c r="M4" s="265"/>
      <c r="N4" s="258"/>
      <c r="O4" s="259"/>
      <c r="P4" s="271"/>
      <c r="Q4" s="272"/>
      <c r="R4" s="285"/>
      <c r="S4" s="263"/>
    </row>
    <row r="5" spans="2:22" ht="16" thickBot="1" x14ac:dyDescent="0.4">
      <c r="B5" s="255"/>
      <c r="C5" s="255"/>
      <c r="D5" s="15" t="s">
        <v>13</v>
      </c>
      <c r="E5" s="15" t="s">
        <v>14</v>
      </c>
      <c r="F5" s="15" t="s">
        <v>13</v>
      </c>
      <c r="G5" s="15" t="s">
        <v>14</v>
      </c>
      <c r="H5" s="15" t="s">
        <v>13</v>
      </c>
      <c r="I5" s="15" t="s">
        <v>14</v>
      </c>
      <c r="J5" s="15" t="s">
        <v>13</v>
      </c>
      <c r="K5" s="15" t="s">
        <v>14</v>
      </c>
      <c r="L5" s="15" t="s">
        <v>13</v>
      </c>
      <c r="M5" s="15" t="s">
        <v>14</v>
      </c>
      <c r="N5" s="15" t="s">
        <v>13</v>
      </c>
      <c r="O5" s="15" t="s">
        <v>14</v>
      </c>
      <c r="P5" s="15" t="s">
        <v>13</v>
      </c>
      <c r="Q5" s="15" t="s">
        <v>14</v>
      </c>
      <c r="R5" s="19" t="s">
        <v>13</v>
      </c>
      <c r="S5" s="19" t="s">
        <v>14</v>
      </c>
    </row>
    <row r="6" spans="2:22" ht="16" thickBot="1" x14ac:dyDescent="0.4">
      <c r="B6" s="16">
        <v>1</v>
      </c>
      <c r="C6" s="17" t="s">
        <v>15</v>
      </c>
      <c r="D6" s="94">
        <v>3</v>
      </c>
      <c r="E6" s="94">
        <v>4</v>
      </c>
      <c r="F6" s="94">
        <v>3</v>
      </c>
      <c r="G6" s="94">
        <v>4</v>
      </c>
      <c r="H6" s="94">
        <v>2</v>
      </c>
      <c r="I6" s="94">
        <v>3</v>
      </c>
      <c r="J6" s="94">
        <v>3</v>
      </c>
      <c r="K6" s="94">
        <v>4</v>
      </c>
      <c r="L6" s="94">
        <v>3</v>
      </c>
      <c r="M6" s="94">
        <v>4</v>
      </c>
      <c r="N6" s="94">
        <v>3</v>
      </c>
      <c r="O6" s="94">
        <v>4</v>
      </c>
      <c r="P6" s="117">
        <v>4</v>
      </c>
      <c r="Q6" s="117">
        <v>5</v>
      </c>
      <c r="R6" s="105">
        <f>(D6+F6+H6+J6+L6+N6+P6)/7</f>
        <v>3</v>
      </c>
      <c r="S6" s="105">
        <f>(E6+G6+I6+K6+M6+O6+Q6)/7</f>
        <v>4</v>
      </c>
    </row>
    <row r="7" spans="2:22" ht="16" thickBot="1" x14ac:dyDescent="0.4">
      <c r="B7" s="16">
        <v>2</v>
      </c>
      <c r="C7" s="17" t="s">
        <v>16</v>
      </c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117"/>
      <c r="Q7" s="117"/>
      <c r="R7" s="105">
        <f t="shared" ref="R7:S30" si="0">(D7+F7+H7+J7+L7+N7+P7)/7</f>
        <v>0</v>
      </c>
      <c r="S7" s="105">
        <f t="shared" si="0"/>
        <v>0</v>
      </c>
    </row>
    <row r="8" spans="2:22" ht="16" thickBot="1" x14ac:dyDescent="0.4">
      <c r="B8" s="16">
        <v>3</v>
      </c>
      <c r="C8" s="17" t="s">
        <v>17</v>
      </c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117"/>
      <c r="Q8" s="117"/>
      <c r="R8" s="105">
        <f t="shared" si="0"/>
        <v>0</v>
      </c>
      <c r="S8" s="105">
        <f t="shared" si="0"/>
        <v>0</v>
      </c>
    </row>
    <row r="9" spans="2:22" ht="16" thickBot="1" x14ac:dyDescent="0.4">
      <c r="B9" s="16">
        <v>4</v>
      </c>
      <c r="C9" s="17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117"/>
      <c r="Q9" s="117"/>
      <c r="R9" s="105">
        <f t="shared" si="0"/>
        <v>0</v>
      </c>
      <c r="S9" s="105">
        <f t="shared" si="0"/>
        <v>0</v>
      </c>
    </row>
    <row r="10" spans="2:22" ht="16" thickBot="1" x14ac:dyDescent="0.4">
      <c r="B10" s="16">
        <v>5</v>
      </c>
      <c r="C10" s="17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117"/>
      <c r="Q10" s="117"/>
      <c r="R10" s="105">
        <f t="shared" si="0"/>
        <v>0</v>
      </c>
      <c r="S10" s="105">
        <f t="shared" si="0"/>
        <v>0</v>
      </c>
    </row>
    <row r="11" spans="2:22" ht="16" thickBot="1" x14ac:dyDescent="0.4">
      <c r="B11" s="16">
        <v>6</v>
      </c>
      <c r="C11" s="17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117"/>
      <c r="Q11" s="117"/>
      <c r="R11" s="105">
        <f t="shared" si="0"/>
        <v>0</v>
      </c>
      <c r="S11" s="105">
        <f t="shared" si="0"/>
        <v>0</v>
      </c>
    </row>
    <row r="12" spans="2:22" ht="16" thickBot="1" x14ac:dyDescent="0.4">
      <c r="B12" s="16">
        <v>7</v>
      </c>
      <c r="C12" s="17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117"/>
      <c r="Q12" s="117"/>
      <c r="R12" s="105">
        <f t="shared" si="0"/>
        <v>0</v>
      </c>
      <c r="S12" s="105">
        <f t="shared" si="0"/>
        <v>0</v>
      </c>
    </row>
    <row r="13" spans="2:22" ht="16" thickBot="1" x14ac:dyDescent="0.4">
      <c r="B13" s="16">
        <v>8</v>
      </c>
      <c r="C13" s="17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117"/>
      <c r="Q13" s="117"/>
      <c r="R13" s="105">
        <f t="shared" si="0"/>
        <v>0</v>
      </c>
      <c r="S13" s="105">
        <f t="shared" si="0"/>
        <v>0</v>
      </c>
    </row>
    <row r="14" spans="2:22" ht="16" thickBot="1" x14ac:dyDescent="0.4">
      <c r="B14" s="16">
        <v>9</v>
      </c>
      <c r="C14" s="17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117"/>
      <c r="Q14" s="117"/>
      <c r="R14" s="105">
        <f t="shared" si="0"/>
        <v>0</v>
      </c>
      <c r="S14" s="105">
        <f t="shared" si="0"/>
        <v>0</v>
      </c>
    </row>
    <row r="15" spans="2:22" ht="16" thickBot="1" x14ac:dyDescent="0.4">
      <c r="B15" s="16">
        <v>10</v>
      </c>
      <c r="C15" s="17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117"/>
      <c r="Q15" s="117"/>
      <c r="R15" s="105">
        <f t="shared" si="0"/>
        <v>0</v>
      </c>
      <c r="S15" s="105">
        <f t="shared" si="0"/>
        <v>0</v>
      </c>
    </row>
    <row r="16" spans="2:22" ht="16" thickBot="1" x14ac:dyDescent="0.4">
      <c r="B16" s="16">
        <v>11</v>
      </c>
      <c r="C16" s="17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117"/>
      <c r="Q16" s="117"/>
      <c r="R16" s="105">
        <f t="shared" si="0"/>
        <v>0</v>
      </c>
      <c r="S16" s="105">
        <f t="shared" si="0"/>
        <v>0</v>
      </c>
    </row>
    <row r="17" spans="2:19" ht="16" thickBot="1" x14ac:dyDescent="0.4">
      <c r="B17" s="16">
        <v>12</v>
      </c>
      <c r="C17" s="17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117"/>
      <c r="Q17" s="117"/>
      <c r="R17" s="105">
        <f t="shared" si="0"/>
        <v>0</v>
      </c>
      <c r="S17" s="105">
        <f t="shared" si="0"/>
        <v>0</v>
      </c>
    </row>
    <row r="18" spans="2:19" ht="16" thickBot="1" x14ac:dyDescent="0.4">
      <c r="B18" s="16">
        <v>13</v>
      </c>
      <c r="C18" s="17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117"/>
      <c r="Q18" s="117"/>
      <c r="R18" s="105">
        <f t="shared" si="0"/>
        <v>0</v>
      </c>
      <c r="S18" s="105">
        <f t="shared" si="0"/>
        <v>0</v>
      </c>
    </row>
    <row r="19" spans="2:19" ht="16" thickBot="1" x14ac:dyDescent="0.4">
      <c r="B19" s="16">
        <v>14</v>
      </c>
      <c r="C19" s="17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117"/>
      <c r="Q19" s="117"/>
      <c r="R19" s="105">
        <f t="shared" si="0"/>
        <v>0</v>
      </c>
      <c r="S19" s="105">
        <f t="shared" si="0"/>
        <v>0</v>
      </c>
    </row>
    <row r="20" spans="2:19" ht="16" thickBot="1" x14ac:dyDescent="0.4">
      <c r="B20" s="16">
        <v>15</v>
      </c>
      <c r="C20" s="17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117"/>
      <c r="Q20" s="117"/>
      <c r="R20" s="105">
        <f t="shared" si="0"/>
        <v>0</v>
      </c>
      <c r="S20" s="105">
        <f t="shared" si="0"/>
        <v>0</v>
      </c>
    </row>
    <row r="21" spans="2:19" ht="16" thickBot="1" x14ac:dyDescent="0.4">
      <c r="B21" s="16">
        <v>16</v>
      </c>
      <c r="C21" s="17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117"/>
      <c r="Q21" s="117"/>
      <c r="R21" s="105">
        <f t="shared" si="0"/>
        <v>0</v>
      </c>
      <c r="S21" s="105">
        <f t="shared" si="0"/>
        <v>0</v>
      </c>
    </row>
    <row r="22" spans="2:19" ht="16" thickBot="1" x14ac:dyDescent="0.4">
      <c r="B22" s="16">
        <v>17</v>
      </c>
      <c r="C22" s="17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117"/>
      <c r="Q22" s="117"/>
      <c r="R22" s="105">
        <f t="shared" si="0"/>
        <v>0</v>
      </c>
      <c r="S22" s="105">
        <f t="shared" si="0"/>
        <v>0</v>
      </c>
    </row>
    <row r="23" spans="2:19" ht="16" thickBot="1" x14ac:dyDescent="0.4">
      <c r="B23" s="16">
        <v>18</v>
      </c>
      <c r="C23" s="17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117"/>
      <c r="Q23" s="117"/>
      <c r="R23" s="105">
        <f t="shared" si="0"/>
        <v>0</v>
      </c>
      <c r="S23" s="105">
        <f t="shared" si="0"/>
        <v>0</v>
      </c>
    </row>
    <row r="24" spans="2:19" ht="16" thickBot="1" x14ac:dyDescent="0.4">
      <c r="B24" s="16">
        <v>19</v>
      </c>
      <c r="C24" s="17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117"/>
      <c r="Q24" s="117"/>
      <c r="R24" s="105">
        <f t="shared" si="0"/>
        <v>0</v>
      </c>
      <c r="S24" s="105">
        <f t="shared" si="0"/>
        <v>0</v>
      </c>
    </row>
    <row r="25" spans="2:19" ht="16" thickBot="1" x14ac:dyDescent="0.4">
      <c r="B25" s="16">
        <v>20</v>
      </c>
      <c r="C25" s="17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117"/>
      <c r="Q25" s="117"/>
      <c r="R25" s="105">
        <f t="shared" si="0"/>
        <v>0</v>
      </c>
      <c r="S25" s="105">
        <f t="shared" si="0"/>
        <v>0</v>
      </c>
    </row>
    <row r="26" spans="2:19" ht="16" thickBot="1" x14ac:dyDescent="0.4">
      <c r="B26" s="16">
        <v>21</v>
      </c>
      <c r="C26" s="17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117"/>
      <c r="Q26" s="117"/>
      <c r="R26" s="105">
        <f t="shared" si="0"/>
        <v>0</v>
      </c>
      <c r="S26" s="105">
        <f t="shared" si="0"/>
        <v>0</v>
      </c>
    </row>
    <row r="27" spans="2:19" ht="16" thickBot="1" x14ac:dyDescent="0.4">
      <c r="B27" s="16">
        <v>22</v>
      </c>
      <c r="C27" s="17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117"/>
      <c r="Q27" s="117"/>
      <c r="R27" s="105">
        <f t="shared" si="0"/>
        <v>0</v>
      </c>
      <c r="S27" s="105">
        <f t="shared" si="0"/>
        <v>0</v>
      </c>
    </row>
    <row r="28" spans="2:19" ht="16" thickBot="1" x14ac:dyDescent="0.4">
      <c r="B28" s="16">
        <v>23</v>
      </c>
      <c r="C28" s="17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117"/>
      <c r="Q28" s="117"/>
      <c r="R28" s="105">
        <f t="shared" si="0"/>
        <v>0</v>
      </c>
      <c r="S28" s="105">
        <f t="shared" si="0"/>
        <v>0</v>
      </c>
    </row>
    <row r="29" spans="2:19" ht="16" thickBot="1" x14ac:dyDescent="0.4">
      <c r="B29" s="16">
        <v>24</v>
      </c>
      <c r="C29" s="17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117"/>
      <c r="Q29" s="117"/>
      <c r="R29" s="105">
        <f t="shared" si="0"/>
        <v>0</v>
      </c>
      <c r="S29" s="105">
        <f t="shared" si="0"/>
        <v>0</v>
      </c>
    </row>
    <row r="30" spans="2:19" ht="16" thickBot="1" x14ac:dyDescent="0.4">
      <c r="B30" s="16"/>
      <c r="C30" s="23" t="s">
        <v>18</v>
      </c>
      <c r="D30" s="103">
        <f>(D6+D7+D8+D9+D10+D11+D12+D13+D14+D15+D16+D17+D18+D19+D20+D21+D22+D23+D24+D25+D26+D27+D28+D29)/COUNTA($C$8:$C$31)</f>
        <v>1.5</v>
      </c>
      <c r="E30" s="103">
        <f t="shared" ref="E30:Q30" si="1">(E6+E7+E8+E9+E10+E11+E12+E13+E14+E15+E16+E17+E18+E19+E20+E21+E22+E23+E24+E25+E26+E27+E28+E29)/COUNTA($C$8:$C$31)</f>
        <v>2</v>
      </c>
      <c r="F30" s="103">
        <f t="shared" si="1"/>
        <v>1.5</v>
      </c>
      <c r="G30" s="103">
        <f t="shared" si="1"/>
        <v>2</v>
      </c>
      <c r="H30" s="103">
        <f t="shared" si="1"/>
        <v>1</v>
      </c>
      <c r="I30" s="103">
        <f t="shared" si="1"/>
        <v>1.5</v>
      </c>
      <c r="J30" s="103">
        <f t="shared" si="1"/>
        <v>1.5</v>
      </c>
      <c r="K30" s="103">
        <f t="shared" si="1"/>
        <v>2</v>
      </c>
      <c r="L30" s="103">
        <f t="shared" si="1"/>
        <v>1.5</v>
      </c>
      <c r="M30" s="103">
        <f t="shared" si="1"/>
        <v>2</v>
      </c>
      <c r="N30" s="103">
        <f t="shared" si="1"/>
        <v>1.5</v>
      </c>
      <c r="O30" s="103">
        <f t="shared" si="1"/>
        <v>2</v>
      </c>
      <c r="P30" s="103">
        <f t="shared" si="1"/>
        <v>2</v>
      </c>
      <c r="Q30" s="103">
        <f t="shared" si="1"/>
        <v>2.5</v>
      </c>
      <c r="R30" s="104">
        <f t="shared" si="0"/>
        <v>1.5</v>
      </c>
      <c r="S30" s="104">
        <f t="shared" si="0"/>
        <v>2</v>
      </c>
    </row>
    <row r="32" spans="2:19" ht="15.5" x14ac:dyDescent="0.35">
      <c r="C32" s="35" t="s">
        <v>19</v>
      </c>
      <c r="D32" s="42"/>
      <c r="E32" s="42"/>
      <c r="F32" s="42"/>
      <c r="G32" s="42"/>
    </row>
    <row r="33" spans="2:19" ht="15.5" x14ac:dyDescent="0.35">
      <c r="C33" s="37"/>
      <c r="D33" s="88" t="s">
        <v>20</v>
      </c>
      <c r="E33" s="38" t="s">
        <v>21</v>
      </c>
      <c r="F33" s="38" t="s">
        <v>22</v>
      </c>
      <c r="G33" s="38" t="s">
        <v>23</v>
      </c>
    </row>
    <row r="34" spans="2:19" ht="15.5" x14ac:dyDescent="0.35">
      <c r="C34" s="41" t="s">
        <v>24</v>
      </c>
      <c r="D34" s="50">
        <f>COUNTA($C$6:$C$29)</f>
        <v>3</v>
      </c>
      <c r="E34" s="50">
        <f>COUNTIF(R6:R29,"&gt;=3,8")</f>
        <v>0</v>
      </c>
      <c r="F34" s="50">
        <f>COUNTIFS(R6:R29,"&lt;3,7",R6:R29,"&gt;=2,3")</f>
        <v>1</v>
      </c>
      <c r="G34" s="50">
        <f>COUNTIFS(R6:R29,"&lt;2,2",R6:R29,"&gt;0")</f>
        <v>0</v>
      </c>
    </row>
    <row r="35" spans="2:19" ht="15.5" x14ac:dyDescent="0.35">
      <c r="C35" s="41" t="s">
        <v>25</v>
      </c>
      <c r="D35" s="50">
        <v>100</v>
      </c>
      <c r="E35" s="50">
        <f>E34*D35/D34</f>
        <v>0</v>
      </c>
      <c r="F35" s="51">
        <f>F34*D35/D34</f>
        <v>33.333333333333336</v>
      </c>
      <c r="G35" s="51">
        <f>G34*D35/D34</f>
        <v>0</v>
      </c>
    </row>
    <row r="36" spans="2:19" ht="15.5" x14ac:dyDescent="0.35">
      <c r="C36" s="42"/>
      <c r="D36" s="42"/>
      <c r="E36" s="42"/>
      <c r="F36" s="42"/>
      <c r="G36" s="42"/>
    </row>
    <row r="37" spans="2:19" ht="15.5" x14ac:dyDescent="0.35">
      <c r="C37" s="42"/>
      <c r="D37" s="42"/>
      <c r="E37" s="42"/>
      <c r="F37" s="42"/>
      <c r="G37" s="42"/>
    </row>
    <row r="38" spans="2:19" ht="15.5" x14ac:dyDescent="0.35">
      <c r="C38" s="35" t="s">
        <v>26</v>
      </c>
      <c r="D38" s="42"/>
      <c r="E38" s="42"/>
      <c r="F38" s="42"/>
      <c r="G38" s="42"/>
    </row>
    <row r="39" spans="2:19" ht="15.5" x14ac:dyDescent="0.35">
      <c r="C39" s="37"/>
      <c r="D39" s="89" t="s">
        <v>20</v>
      </c>
      <c r="E39" s="38" t="s">
        <v>21</v>
      </c>
      <c r="F39" s="38" t="s">
        <v>22</v>
      </c>
      <c r="G39" s="38" t="s">
        <v>23</v>
      </c>
    </row>
    <row r="40" spans="2:19" ht="15.5" x14ac:dyDescent="0.35">
      <c r="C40" s="41" t="s">
        <v>24</v>
      </c>
      <c r="D40" s="50">
        <f>COUNTA($C$6:$C$29)</f>
        <v>3</v>
      </c>
      <c r="E40" s="50">
        <f>COUNTIF(S6:S29,"&gt;=3,8")</f>
        <v>1</v>
      </c>
      <c r="F40" s="50">
        <f>COUNTIFS(S6:S29,"&lt;3,7",S6:S29,"&gt;=2,3")</f>
        <v>0</v>
      </c>
      <c r="G40" s="50">
        <f>COUNTIFS(S6:S29,"&lt;2,2",S6:S29,"&gt;0")</f>
        <v>0</v>
      </c>
    </row>
    <row r="41" spans="2:19" ht="15.5" x14ac:dyDescent="0.35">
      <c r="C41" s="41" t="s">
        <v>25</v>
      </c>
      <c r="D41" s="50">
        <v>100</v>
      </c>
      <c r="E41" s="51">
        <f>E40*D41/D40</f>
        <v>33.333333333333336</v>
      </c>
      <c r="F41" s="51">
        <f>F40*D41/D40</f>
        <v>0</v>
      </c>
      <c r="G41" s="51">
        <f>G40*D41/D40</f>
        <v>0</v>
      </c>
    </row>
    <row r="45" spans="2:19" ht="17.5" x14ac:dyDescent="0.35">
      <c r="B45" s="286" t="s">
        <v>306</v>
      </c>
      <c r="C45" s="287"/>
      <c r="D45" s="287"/>
      <c r="E45" s="287"/>
      <c r="F45" s="287"/>
      <c r="G45" s="287"/>
      <c r="H45" s="287"/>
      <c r="I45" s="287"/>
      <c r="J45" s="287"/>
      <c r="K45" s="287"/>
      <c r="L45" s="287"/>
      <c r="M45" s="287"/>
      <c r="N45" s="287"/>
      <c r="O45" s="287"/>
      <c r="P45" s="287"/>
      <c r="Q45" s="287"/>
      <c r="R45" s="287"/>
      <c r="S45" s="287"/>
    </row>
    <row r="46" spans="2:19" ht="15" thickBot="1" x14ac:dyDescent="0.4"/>
    <row r="47" spans="2:19" ht="36.75" customHeight="1" thickBot="1" x14ac:dyDescent="0.4">
      <c r="B47" s="253" t="s">
        <v>10</v>
      </c>
      <c r="C47" s="253" t="s">
        <v>11</v>
      </c>
      <c r="D47" s="292" t="s">
        <v>27</v>
      </c>
      <c r="E47" s="264"/>
      <c r="F47" s="292" t="s">
        <v>28</v>
      </c>
      <c r="G47" s="257"/>
      <c r="H47" s="292" t="s">
        <v>29</v>
      </c>
      <c r="I47" s="257"/>
      <c r="J47" s="288" t="s">
        <v>30</v>
      </c>
      <c r="K47" s="288"/>
      <c r="L47" s="288"/>
      <c r="M47" s="288"/>
      <c r="N47" s="288"/>
      <c r="O47" s="288"/>
      <c r="P47" s="288"/>
      <c r="Q47" s="288"/>
      <c r="R47" s="293" t="s">
        <v>12</v>
      </c>
      <c r="S47" s="293"/>
    </row>
    <row r="48" spans="2:19" ht="48" customHeight="1" thickBot="1" x14ac:dyDescent="0.4">
      <c r="B48" s="254"/>
      <c r="C48" s="254"/>
      <c r="D48" s="258"/>
      <c r="E48" s="265"/>
      <c r="F48" s="258"/>
      <c r="G48" s="259"/>
      <c r="H48" s="258"/>
      <c r="I48" s="259"/>
      <c r="J48" s="289" t="s">
        <v>31</v>
      </c>
      <c r="K48" s="290"/>
      <c r="L48" s="291" t="s">
        <v>32</v>
      </c>
      <c r="M48" s="290"/>
      <c r="N48" s="291" t="s">
        <v>33</v>
      </c>
      <c r="O48" s="290"/>
      <c r="P48" s="291" t="s">
        <v>34</v>
      </c>
      <c r="Q48" s="290"/>
      <c r="R48" s="293"/>
      <c r="S48" s="293"/>
    </row>
    <row r="49" spans="2:19" ht="16" thickBot="1" x14ac:dyDescent="0.4">
      <c r="B49" s="255"/>
      <c r="C49" s="255"/>
      <c r="D49" s="15" t="s">
        <v>13</v>
      </c>
      <c r="E49" s="15" t="s">
        <v>14</v>
      </c>
      <c r="F49" s="15" t="s">
        <v>13</v>
      </c>
      <c r="G49" s="15" t="s">
        <v>14</v>
      </c>
      <c r="H49" s="15" t="s">
        <v>13</v>
      </c>
      <c r="I49" s="15" t="s">
        <v>14</v>
      </c>
      <c r="J49" s="15" t="s">
        <v>13</v>
      </c>
      <c r="K49" s="15" t="s">
        <v>14</v>
      </c>
      <c r="L49" s="15" t="s">
        <v>13</v>
      </c>
      <c r="M49" s="15" t="s">
        <v>14</v>
      </c>
      <c r="N49" s="15" t="s">
        <v>13</v>
      </c>
      <c r="O49" s="15" t="s">
        <v>14</v>
      </c>
      <c r="P49" s="15" t="s">
        <v>13</v>
      </c>
      <c r="Q49" s="15" t="s">
        <v>14</v>
      </c>
      <c r="R49" s="19" t="s">
        <v>13</v>
      </c>
      <c r="S49" s="19" t="s">
        <v>14</v>
      </c>
    </row>
    <row r="50" spans="2:19" ht="16" thickBot="1" x14ac:dyDescent="0.4">
      <c r="B50" s="16">
        <v>1</v>
      </c>
      <c r="C50" s="17" t="s">
        <v>15</v>
      </c>
      <c r="D50" s="116">
        <v>2</v>
      </c>
      <c r="E50" s="116">
        <v>3</v>
      </c>
      <c r="F50" s="116">
        <v>2</v>
      </c>
      <c r="G50" s="116">
        <v>3</v>
      </c>
      <c r="H50" s="116">
        <v>3</v>
      </c>
      <c r="I50" s="116">
        <v>4</v>
      </c>
      <c r="J50" s="116">
        <v>3</v>
      </c>
      <c r="K50" s="116">
        <v>4</v>
      </c>
      <c r="L50" s="116">
        <v>4</v>
      </c>
      <c r="M50" s="116">
        <v>5</v>
      </c>
      <c r="N50" s="116">
        <v>3</v>
      </c>
      <c r="O50" s="116">
        <v>4</v>
      </c>
      <c r="P50" s="116">
        <v>4</v>
      </c>
      <c r="Q50" s="116">
        <v>5</v>
      </c>
      <c r="R50" s="102">
        <f t="shared" ref="R50:R74" si="2">(D50+F50+H50+J50+L50+N50+P50)/7</f>
        <v>3</v>
      </c>
      <c r="S50" s="102">
        <f t="shared" ref="S50:S74" si="3">(E50+G50+I50+K50+M50+O50+Q50)/7</f>
        <v>4</v>
      </c>
    </row>
    <row r="51" spans="2:19" ht="16" thickBot="1" x14ac:dyDescent="0.4">
      <c r="B51" s="16">
        <v>2</v>
      </c>
      <c r="C51" s="17" t="s">
        <v>16</v>
      </c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02">
        <f t="shared" si="2"/>
        <v>0</v>
      </c>
      <c r="S51" s="102">
        <f t="shared" si="3"/>
        <v>0</v>
      </c>
    </row>
    <row r="52" spans="2:19" ht="16" thickBot="1" x14ac:dyDescent="0.4">
      <c r="B52" s="16">
        <v>3</v>
      </c>
      <c r="C52" s="17" t="s">
        <v>17</v>
      </c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02">
        <f t="shared" si="2"/>
        <v>0</v>
      </c>
      <c r="S52" s="102">
        <f t="shared" si="3"/>
        <v>0</v>
      </c>
    </row>
    <row r="53" spans="2:19" ht="16" thickBot="1" x14ac:dyDescent="0.4">
      <c r="B53" s="16">
        <v>4</v>
      </c>
      <c r="C53" s="17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02">
        <f t="shared" si="2"/>
        <v>0</v>
      </c>
      <c r="S53" s="102">
        <f t="shared" si="3"/>
        <v>0</v>
      </c>
    </row>
    <row r="54" spans="2:19" ht="16" thickBot="1" x14ac:dyDescent="0.4">
      <c r="B54" s="16">
        <v>5</v>
      </c>
      <c r="C54" s="17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02">
        <f t="shared" si="2"/>
        <v>0</v>
      </c>
      <c r="S54" s="102">
        <f t="shared" si="3"/>
        <v>0</v>
      </c>
    </row>
    <row r="55" spans="2:19" ht="16" thickBot="1" x14ac:dyDescent="0.4">
      <c r="B55" s="16">
        <v>6</v>
      </c>
      <c r="C55" s="17"/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02">
        <f t="shared" si="2"/>
        <v>0</v>
      </c>
      <c r="S55" s="102">
        <f t="shared" si="3"/>
        <v>0</v>
      </c>
    </row>
    <row r="56" spans="2:19" ht="16" thickBot="1" x14ac:dyDescent="0.4">
      <c r="B56" s="16">
        <v>7</v>
      </c>
      <c r="C56" s="17"/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02">
        <f t="shared" si="2"/>
        <v>0</v>
      </c>
      <c r="S56" s="102">
        <f t="shared" si="3"/>
        <v>0</v>
      </c>
    </row>
    <row r="57" spans="2:19" ht="16" thickBot="1" x14ac:dyDescent="0.4">
      <c r="B57" s="16">
        <v>8</v>
      </c>
      <c r="C57" s="17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02">
        <f t="shared" si="2"/>
        <v>0</v>
      </c>
      <c r="S57" s="102">
        <f t="shared" si="3"/>
        <v>0</v>
      </c>
    </row>
    <row r="58" spans="2:19" ht="16" thickBot="1" x14ac:dyDescent="0.4">
      <c r="B58" s="16">
        <v>9</v>
      </c>
      <c r="C58" s="17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02">
        <f t="shared" si="2"/>
        <v>0</v>
      </c>
      <c r="S58" s="102">
        <f t="shared" si="3"/>
        <v>0</v>
      </c>
    </row>
    <row r="59" spans="2:19" ht="16" thickBot="1" x14ac:dyDescent="0.4">
      <c r="B59" s="16">
        <v>10</v>
      </c>
      <c r="C59" s="17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02">
        <f t="shared" si="2"/>
        <v>0</v>
      </c>
      <c r="S59" s="102">
        <f t="shared" si="3"/>
        <v>0</v>
      </c>
    </row>
    <row r="60" spans="2:19" ht="16" thickBot="1" x14ac:dyDescent="0.4">
      <c r="B60" s="16">
        <v>11</v>
      </c>
      <c r="C60" s="17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02">
        <f t="shared" si="2"/>
        <v>0</v>
      </c>
      <c r="S60" s="102">
        <f t="shared" si="3"/>
        <v>0</v>
      </c>
    </row>
    <row r="61" spans="2:19" ht="16" thickBot="1" x14ac:dyDescent="0.4">
      <c r="B61" s="16">
        <v>12</v>
      </c>
      <c r="C61" s="17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02">
        <f t="shared" si="2"/>
        <v>0</v>
      </c>
      <c r="S61" s="102">
        <f t="shared" si="3"/>
        <v>0</v>
      </c>
    </row>
    <row r="62" spans="2:19" ht="16" thickBot="1" x14ac:dyDescent="0.4">
      <c r="B62" s="16">
        <v>13</v>
      </c>
      <c r="C62" s="17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02">
        <f t="shared" si="2"/>
        <v>0</v>
      </c>
      <c r="S62" s="102">
        <f t="shared" si="3"/>
        <v>0</v>
      </c>
    </row>
    <row r="63" spans="2:19" ht="16" thickBot="1" x14ac:dyDescent="0.4">
      <c r="B63" s="16">
        <v>14</v>
      </c>
      <c r="C63" s="17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02">
        <f t="shared" si="2"/>
        <v>0</v>
      </c>
      <c r="S63" s="102">
        <f t="shared" si="3"/>
        <v>0</v>
      </c>
    </row>
    <row r="64" spans="2:19" ht="16" thickBot="1" x14ac:dyDescent="0.4">
      <c r="B64" s="16">
        <v>15</v>
      </c>
      <c r="C64" s="17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02">
        <f t="shared" si="2"/>
        <v>0</v>
      </c>
      <c r="S64" s="102">
        <f t="shared" si="3"/>
        <v>0</v>
      </c>
    </row>
    <row r="65" spans="2:19" ht="16" thickBot="1" x14ac:dyDescent="0.4">
      <c r="B65" s="16">
        <v>16</v>
      </c>
      <c r="C65" s="17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02">
        <f t="shared" si="2"/>
        <v>0</v>
      </c>
      <c r="S65" s="102">
        <f t="shared" si="3"/>
        <v>0</v>
      </c>
    </row>
    <row r="66" spans="2:19" ht="16" thickBot="1" x14ac:dyDescent="0.4">
      <c r="B66" s="16">
        <v>17</v>
      </c>
      <c r="C66" s="17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02">
        <f t="shared" si="2"/>
        <v>0</v>
      </c>
      <c r="S66" s="102">
        <f t="shared" si="3"/>
        <v>0</v>
      </c>
    </row>
    <row r="67" spans="2:19" ht="16" thickBot="1" x14ac:dyDescent="0.4">
      <c r="B67" s="16">
        <v>18</v>
      </c>
      <c r="C67" s="17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02">
        <f t="shared" si="2"/>
        <v>0</v>
      </c>
      <c r="S67" s="102">
        <f t="shared" si="3"/>
        <v>0</v>
      </c>
    </row>
    <row r="68" spans="2:19" ht="16" thickBot="1" x14ac:dyDescent="0.4">
      <c r="B68" s="16">
        <v>19</v>
      </c>
      <c r="C68" s="17"/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02">
        <f t="shared" si="2"/>
        <v>0</v>
      </c>
      <c r="S68" s="102">
        <f t="shared" si="3"/>
        <v>0</v>
      </c>
    </row>
    <row r="69" spans="2:19" ht="16" thickBot="1" x14ac:dyDescent="0.4">
      <c r="B69" s="16">
        <v>20</v>
      </c>
      <c r="C69" s="17"/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02">
        <f t="shared" si="2"/>
        <v>0</v>
      </c>
      <c r="S69" s="102">
        <f t="shared" si="3"/>
        <v>0</v>
      </c>
    </row>
    <row r="70" spans="2:19" ht="16" thickBot="1" x14ac:dyDescent="0.4">
      <c r="B70" s="16">
        <v>21</v>
      </c>
      <c r="C70" s="17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02">
        <f t="shared" si="2"/>
        <v>0</v>
      </c>
      <c r="S70" s="102">
        <f t="shared" si="3"/>
        <v>0</v>
      </c>
    </row>
    <row r="71" spans="2:19" ht="16" thickBot="1" x14ac:dyDescent="0.4">
      <c r="B71" s="16">
        <v>22</v>
      </c>
      <c r="C71" s="17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02">
        <f t="shared" si="2"/>
        <v>0</v>
      </c>
      <c r="S71" s="102">
        <f t="shared" si="3"/>
        <v>0</v>
      </c>
    </row>
    <row r="72" spans="2:19" ht="16" thickBot="1" x14ac:dyDescent="0.4">
      <c r="B72" s="16">
        <v>23</v>
      </c>
      <c r="C72" s="17"/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02">
        <f t="shared" si="2"/>
        <v>0</v>
      </c>
      <c r="S72" s="102">
        <f t="shared" si="3"/>
        <v>0</v>
      </c>
    </row>
    <row r="73" spans="2:19" ht="16" thickBot="1" x14ac:dyDescent="0.4">
      <c r="B73" s="16">
        <v>24</v>
      </c>
      <c r="C73" s="17"/>
      <c r="D73" s="116"/>
      <c r="E73" s="116"/>
      <c r="F73" s="116"/>
      <c r="G73" s="116"/>
      <c r="H73" s="116"/>
      <c r="I73" s="116"/>
      <c r="J73" s="116"/>
      <c r="K73" s="116"/>
      <c r="L73" s="116"/>
      <c r="M73" s="116"/>
      <c r="N73" s="116"/>
      <c r="O73" s="116"/>
      <c r="P73" s="116"/>
      <c r="Q73" s="116"/>
      <c r="R73" s="102">
        <f t="shared" si="2"/>
        <v>0</v>
      </c>
      <c r="S73" s="102">
        <f t="shared" si="3"/>
        <v>0</v>
      </c>
    </row>
    <row r="74" spans="2:19" ht="16" thickBot="1" x14ac:dyDescent="0.4">
      <c r="B74" s="16"/>
      <c r="C74" s="18" t="s">
        <v>18</v>
      </c>
      <c r="D74" s="100">
        <f t="shared" ref="D74:Q74" si="4">(D50+D51+D52+D53+D54+D55+D56+D57+D58+D59+D60+D61+D62+D63+D64+D65+D66+D67+D68+D69+D70+D71+D72+D73)/24</f>
        <v>8.3333333333333329E-2</v>
      </c>
      <c r="E74" s="100">
        <f t="shared" si="4"/>
        <v>0.125</v>
      </c>
      <c r="F74" s="100">
        <f t="shared" si="4"/>
        <v>8.3333333333333329E-2</v>
      </c>
      <c r="G74" s="100">
        <f t="shared" si="4"/>
        <v>0.125</v>
      </c>
      <c r="H74" s="100">
        <f t="shared" si="4"/>
        <v>0.125</v>
      </c>
      <c r="I74" s="100">
        <f t="shared" si="4"/>
        <v>0.16666666666666666</v>
      </c>
      <c r="J74" s="100">
        <f t="shared" si="4"/>
        <v>0.125</v>
      </c>
      <c r="K74" s="100">
        <f t="shared" si="4"/>
        <v>0.16666666666666666</v>
      </c>
      <c r="L74" s="100">
        <f t="shared" si="4"/>
        <v>0.16666666666666666</v>
      </c>
      <c r="M74" s="100">
        <f t="shared" si="4"/>
        <v>0.20833333333333334</v>
      </c>
      <c r="N74" s="100">
        <f t="shared" si="4"/>
        <v>0.125</v>
      </c>
      <c r="O74" s="100">
        <f t="shared" si="4"/>
        <v>0.16666666666666666</v>
      </c>
      <c r="P74" s="100">
        <f t="shared" si="4"/>
        <v>0.16666666666666666</v>
      </c>
      <c r="Q74" s="100">
        <f t="shared" si="4"/>
        <v>0.20833333333333334</v>
      </c>
      <c r="R74" s="101">
        <f t="shared" si="2"/>
        <v>0.12499999999999999</v>
      </c>
      <c r="S74" s="101">
        <f t="shared" si="3"/>
        <v>0.16666666666666666</v>
      </c>
    </row>
    <row r="76" spans="2:19" ht="15.5" x14ac:dyDescent="0.35">
      <c r="C76" s="35" t="s">
        <v>19</v>
      </c>
      <c r="D76" s="42"/>
      <c r="E76" s="42"/>
      <c r="F76" s="42"/>
      <c r="G76" s="42"/>
    </row>
    <row r="77" spans="2:19" ht="15.5" x14ac:dyDescent="0.35">
      <c r="C77" s="37"/>
      <c r="D77" s="87" t="s">
        <v>20</v>
      </c>
      <c r="E77" s="38" t="s">
        <v>21</v>
      </c>
      <c r="F77" s="38" t="s">
        <v>22</v>
      </c>
      <c r="G77" s="38" t="s">
        <v>23</v>
      </c>
    </row>
    <row r="78" spans="2:19" ht="15.5" x14ac:dyDescent="0.35">
      <c r="C78" s="41" t="s">
        <v>24</v>
      </c>
      <c r="D78" s="50">
        <f>COUNTA(C50:C73)</f>
        <v>3</v>
      </c>
      <c r="E78" s="50">
        <f>COUNTIF(R50:R73,"&gt;=3,8")</f>
        <v>0</v>
      </c>
      <c r="F78" s="50">
        <f>COUNTIFS(R50:R73,"&lt;3,7",R50:R73,"&gt;=2,3")</f>
        <v>1</v>
      </c>
      <c r="G78" s="50">
        <f>COUNTIFS(R50:R73,"&lt;2,2",R50:R73,"&gt;0")</f>
        <v>0</v>
      </c>
    </row>
    <row r="79" spans="2:19" ht="15.5" x14ac:dyDescent="0.35">
      <c r="C79" s="41" t="s">
        <v>25</v>
      </c>
      <c r="D79" s="50">
        <v>100</v>
      </c>
      <c r="E79" s="50">
        <f>E78*D79/D78</f>
        <v>0</v>
      </c>
      <c r="F79" s="51">
        <f>F78*D79/D78</f>
        <v>33.333333333333336</v>
      </c>
      <c r="G79" s="51">
        <f>G78*D79/D78</f>
        <v>0</v>
      </c>
    </row>
    <row r="80" spans="2:19" ht="15.5" x14ac:dyDescent="0.35">
      <c r="C80" s="42"/>
      <c r="D80" s="42"/>
      <c r="E80" s="42"/>
      <c r="F80" s="42"/>
      <c r="G80" s="42"/>
    </row>
    <row r="81" spans="3:7" ht="15.5" x14ac:dyDescent="0.35">
      <c r="C81" s="35" t="s">
        <v>26</v>
      </c>
      <c r="D81" s="42"/>
      <c r="E81" s="42"/>
      <c r="F81" s="42"/>
      <c r="G81" s="42"/>
    </row>
    <row r="82" spans="3:7" ht="15.5" x14ac:dyDescent="0.35">
      <c r="C82" s="37"/>
      <c r="D82" s="89" t="s">
        <v>20</v>
      </c>
      <c r="E82" s="38" t="s">
        <v>21</v>
      </c>
      <c r="F82" s="38" t="s">
        <v>22</v>
      </c>
      <c r="G82" s="38" t="s">
        <v>23</v>
      </c>
    </row>
    <row r="83" spans="3:7" ht="15.5" x14ac:dyDescent="0.35">
      <c r="C83" s="41" t="s">
        <v>24</v>
      </c>
      <c r="D83" s="50">
        <f>COUNTA(C49:C72)</f>
        <v>3</v>
      </c>
      <c r="E83" s="50">
        <f>COUNTIF(S50:S73,"&gt;=3,8")</f>
        <v>1</v>
      </c>
      <c r="F83" s="50">
        <f>COUNTIFS(S50:S73,"&lt;3,7",S50:S73,"&gt;=2,3")</f>
        <v>0</v>
      </c>
      <c r="G83" s="50">
        <f>COUNTIFS(S50:S73,"&lt;2,2",S50:S73,"&gt;0")</f>
        <v>0</v>
      </c>
    </row>
    <row r="84" spans="3:7" ht="15.5" x14ac:dyDescent="0.35">
      <c r="C84" s="41" t="s">
        <v>25</v>
      </c>
      <c r="D84" s="50">
        <v>100</v>
      </c>
      <c r="E84" s="51">
        <f>E83*D84/D83</f>
        <v>33.333333333333336</v>
      </c>
      <c r="F84" s="51">
        <f>F83*D84/D83</f>
        <v>0</v>
      </c>
      <c r="G84" s="51">
        <f>G83*D84/D83</f>
        <v>0</v>
      </c>
    </row>
  </sheetData>
  <sheetProtection formatCells="0" formatColumns="0" formatRows="0" insertColumns="0" insertRows="0" insertHyperlinks="0" deleteColumns="0" deleteRows="0" sort="0" autoFilter="0" pivotTables="0"/>
  <mergeCells count="23">
    <mergeCell ref="B45:S45"/>
    <mergeCell ref="J47:Q47"/>
    <mergeCell ref="J48:K48"/>
    <mergeCell ref="L48:M48"/>
    <mergeCell ref="N48:O48"/>
    <mergeCell ref="P48:Q48"/>
    <mergeCell ref="B47:B49"/>
    <mergeCell ref="C47:C49"/>
    <mergeCell ref="D47:E48"/>
    <mergeCell ref="F47:G48"/>
    <mergeCell ref="H47:I48"/>
    <mergeCell ref="R47:S48"/>
    <mergeCell ref="B3:B5"/>
    <mergeCell ref="C3:C5"/>
    <mergeCell ref="D3:E4"/>
    <mergeCell ref="F3:G4"/>
    <mergeCell ref="H3:I4"/>
    <mergeCell ref="U2:V2"/>
    <mergeCell ref="J3:K4"/>
    <mergeCell ref="L3:M4"/>
    <mergeCell ref="N3:O4"/>
    <mergeCell ref="P3:Q4"/>
    <mergeCell ref="R3:S4"/>
  </mergeCells>
  <hyperlinks>
    <hyperlink ref="U2" location="ОГЛАВЛЕНИЕ!A1" display="ОГЛАВЛЕНИЕ" xr:uid="{EAFDCBE3-2FA0-49A6-B2F0-E839E044045A}"/>
  </hyperlinks>
  <pageMargins left="0.7" right="0.7" top="0.75" bottom="0.75" header="0.3" footer="0.3"/>
  <pageSetup paperSize="9" scale="36" orientation="portrait" r:id="rId1"/>
  <headerFooter>
    <oddHeader>&amp;R&amp;"Monotype Corsiva"&amp;12О.В. Яковлева&amp;L&amp;"Monotype Corsiva"&amp;12Диагностика индивидуального развития детей  4-5 лет</oddHeader>
    <oddFooter>&amp;R&amp;"Monotype Corsiva"&amp;12https://vk.com/travel_posobiya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tabColor rgb="FFFFC000"/>
    <pageSetUpPr fitToPage="1"/>
  </sheetPr>
  <dimension ref="A1:H51"/>
  <sheetViews>
    <sheetView view="pageLayout" zoomScale="85" zoomScaleNormal="100" zoomScalePageLayoutView="85" workbookViewId="0">
      <selection activeCell="D7" sqref="D7"/>
    </sheetView>
  </sheetViews>
  <sheetFormatPr defaultColWidth="9.1796875" defaultRowHeight="14.5" x14ac:dyDescent="0.35"/>
  <cols>
    <col min="1" max="1" width="14.81640625" style="1" customWidth="1"/>
    <col min="2" max="2" width="23" style="1" customWidth="1"/>
    <col min="3" max="5" width="21.54296875" style="1" customWidth="1"/>
    <col min="6" max="6" width="30.54296875" style="1" customWidth="1"/>
    <col min="7" max="7" width="17.453125" style="1" customWidth="1"/>
    <col min="8" max="8" width="17" style="1" customWidth="1"/>
    <col min="9" max="16384" width="9.1796875" style="1"/>
  </cols>
  <sheetData>
    <row r="1" spans="1:8" ht="50.25" customHeight="1" x14ac:dyDescent="0.5">
      <c r="A1" s="295" t="s">
        <v>310</v>
      </c>
      <c r="B1" s="295"/>
      <c r="C1" s="295"/>
      <c r="D1" s="295"/>
      <c r="E1" s="295"/>
      <c r="F1" s="295"/>
      <c r="G1" s="295"/>
      <c r="H1" s="295"/>
    </row>
    <row r="2" spans="1:8" ht="20.25" customHeight="1" x14ac:dyDescent="0.35">
      <c r="A2" s="2"/>
      <c r="B2" s="2"/>
      <c r="C2" s="2"/>
      <c r="D2" s="2"/>
      <c r="E2" s="2"/>
      <c r="F2" s="2"/>
      <c r="G2" s="2"/>
      <c r="H2" s="2"/>
    </row>
    <row r="3" spans="1:8" ht="46.5" x14ac:dyDescent="0.35">
      <c r="B3" s="86" t="s">
        <v>283</v>
      </c>
      <c r="C3" s="54" t="s">
        <v>304</v>
      </c>
      <c r="D3" s="54" t="s">
        <v>305</v>
      </c>
      <c r="E3" s="54" t="s">
        <v>307</v>
      </c>
      <c r="F3" s="54" t="s">
        <v>308</v>
      </c>
      <c r="G3" s="3" t="s">
        <v>35</v>
      </c>
      <c r="H3" s="5"/>
    </row>
    <row r="4" spans="1:8" ht="15" customHeight="1" x14ac:dyDescent="0.35">
      <c r="B4" s="6"/>
      <c r="C4" s="7">
        <v>1</v>
      </c>
      <c r="D4" s="7">
        <v>2</v>
      </c>
      <c r="E4" s="7">
        <v>3</v>
      </c>
      <c r="F4" s="7">
        <v>4</v>
      </c>
      <c r="G4" s="58" t="s">
        <v>309</v>
      </c>
      <c r="H4" s="4"/>
    </row>
    <row r="5" spans="1:8" ht="18" x14ac:dyDescent="0.4">
      <c r="B5" s="8" t="s">
        <v>36</v>
      </c>
      <c r="C5" s="107">
        <f>'СК-1'!P32</f>
        <v>0.66666666666666663</v>
      </c>
      <c r="D5" s="107">
        <f>'СК-2'!L30</f>
        <v>0.83333333333333326</v>
      </c>
      <c r="E5" s="107">
        <f>'СК-3'!R30</f>
        <v>1.5</v>
      </c>
      <c r="F5" s="107">
        <f>'СК-3'!R74</f>
        <v>0.12499999999999999</v>
      </c>
      <c r="G5" s="9">
        <f>(C5+D5+E5+F5)/4</f>
        <v>0.78125</v>
      </c>
      <c r="H5" s="10"/>
    </row>
    <row r="6" spans="1:8" ht="18" x14ac:dyDescent="0.4">
      <c r="B6" s="8" t="s">
        <v>37</v>
      </c>
      <c r="C6" s="107">
        <f>'СК-1'!Q32</f>
        <v>1</v>
      </c>
      <c r="D6" s="107">
        <f>'СК-2'!M30</f>
        <v>1.1666666666666665</v>
      </c>
      <c r="E6" s="107">
        <f>'СК-3'!S30</f>
        <v>2</v>
      </c>
      <c r="F6" s="107">
        <f>'СК-3'!S74</f>
        <v>0.16666666666666666</v>
      </c>
      <c r="G6" s="9">
        <f>(C6+D6+E6+F6)/4</f>
        <v>1.0833333333333333</v>
      </c>
      <c r="H6" s="10"/>
    </row>
    <row r="36" spans="1:8" ht="15.5" x14ac:dyDescent="0.35">
      <c r="A36" s="11" t="s">
        <v>38</v>
      </c>
    </row>
    <row r="37" spans="1:8" ht="15.5" x14ac:dyDescent="0.35">
      <c r="A37" s="296" t="s">
        <v>39</v>
      </c>
      <c r="B37" s="296"/>
      <c r="C37" s="297"/>
      <c r="D37" s="297"/>
      <c r="E37" s="297"/>
      <c r="F37" s="297"/>
      <c r="G37" s="297"/>
      <c r="H37" s="297"/>
    </row>
    <row r="38" spans="1:8" x14ac:dyDescent="0.35">
      <c r="A38" s="108"/>
      <c r="B38" s="108"/>
      <c r="C38" s="294"/>
      <c r="D38" s="294"/>
      <c r="E38" s="294"/>
      <c r="F38" s="294"/>
      <c r="G38" s="294"/>
      <c r="H38" s="294"/>
    </row>
    <row r="39" spans="1:8" x14ac:dyDescent="0.35">
      <c r="A39" s="109"/>
      <c r="B39" s="109"/>
      <c r="C39" s="294"/>
      <c r="D39" s="294"/>
      <c r="E39" s="294"/>
      <c r="F39" s="294"/>
      <c r="G39" s="294"/>
      <c r="H39" s="294"/>
    </row>
    <row r="40" spans="1:8" x14ac:dyDescent="0.35">
      <c r="A40" s="109"/>
      <c r="B40" s="109"/>
      <c r="C40" s="294"/>
      <c r="D40" s="294"/>
      <c r="E40" s="294"/>
      <c r="F40" s="294"/>
      <c r="G40" s="294"/>
      <c r="H40" s="294"/>
    </row>
    <row r="41" spans="1:8" x14ac:dyDescent="0.35">
      <c r="A41" s="109"/>
      <c r="B41" s="109"/>
      <c r="C41" s="294"/>
      <c r="D41" s="294"/>
      <c r="E41" s="294"/>
      <c r="F41" s="294"/>
      <c r="G41" s="294"/>
      <c r="H41" s="294"/>
    </row>
    <row r="42" spans="1:8" x14ac:dyDescent="0.35">
      <c r="A42" s="109"/>
      <c r="B42" s="109"/>
      <c r="C42" s="294"/>
      <c r="D42" s="294"/>
      <c r="E42" s="294"/>
      <c r="F42" s="294"/>
      <c r="G42" s="294"/>
      <c r="H42" s="294"/>
    </row>
    <row r="43" spans="1:8" x14ac:dyDescent="0.35">
      <c r="A43" s="109"/>
      <c r="B43" s="109"/>
      <c r="C43" s="294"/>
      <c r="D43" s="294"/>
      <c r="E43" s="294"/>
      <c r="F43" s="294"/>
      <c r="G43" s="294"/>
      <c r="H43" s="294"/>
    </row>
    <row r="45" spans="1:8" ht="15.5" x14ac:dyDescent="0.35">
      <c r="A45" s="12" t="s">
        <v>40</v>
      </c>
      <c r="B45" s="12"/>
      <c r="C45" s="13"/>
      <c r="D45" s="13"/>
      <c r="E45" s="13"/>
      <c r="F45" s="13"/>
      <c r="G45" s="13"/>
      <c r="H45" s="13"/>
    </row>
    <row r="46" spans="1:8" x14ac:dyDescent="0.35">
      <c r="A46" s="108"/>
      <c r="B46" s="108"/>
      <c r="C46" s="14"/>
      <c r="D46" s="14"/>
      <c r="E46" s="14"/>
      <c r="F46" s="14"/>
      <c r="G46" s="14"/>
      <c r="H46" s="14"/>
    </row>
    <row r="47" spans="1:8" x14ac:dyDescent="0.35">
      <c r="A47" s="109"/>
      <c r="B47" s="109"/>
      <c r="C47" s="14"/>
      <c r="D47" s="14"/>
      <c r="E47" s="14"/>
      <c r="F47" s="14"/>
      <c r="G47" s="14"/>
      <c r="H47" s="14"/>
    </row>
    <row r="48" spans="1:8" x14ac:dyDescent="0.35">
      <c r="A48" s="109"/>
      <c r="B48" s="109"/>
      <c r="C48" s="14"/>
      <c r="D48" s="14"/>
      <c r="E48" s="14"/>
      <c r="F48" s="14"/>
      <c r="G48" s="14"/>
      <c r="H48" s="14"/>
    </row>
    <row r="49" spans="1:8" x14ac:dyDescent="0.35">
      <c r="A49" s="109"/>
      <c r="B49" s="109"/>
      <c r="C49" s="14"/>
      <c r="D49" s="14"/>
      <c r="E49" s="14"/>
      <c r="F49" s="14"/>
      <c r="G49" s="14"/>
      <c r="H49" s="14"/>
    </row>
    <row r="50" spans="1:8" x14ac:dyDescent="0.35">
      <c r="A50" s="109"/>
      <c r="B50" s="109"/>
      <c r="C50" s="14"/>
      <c r="D50" s="14"/>
      <c r="E50" s="14"/>
      <c r="F50" s="14"/>
      <c r="G50" s="14"/>
      <c r="H50" s="14"/>
    </row>
    <row r="51" spans="1:8" x14ac:dyDescent="0.35">
      <c r="A51" s="109"/>
      <c r="B51" s="109"/>
      <c r="C51" s="14"/>
      <c r="D51" s="14"/>
      <c r="E51" s="14"/>
      <c r="F51" s="14"/>
      <c r="G51" s="14"/>
      <c r="H51" s="14"/>
    </row>
  </sheetData>
  <sheetProtection algorithmName="SHA-512" hashValue="VHz/LHVBhtJr+EhAoM/JTPzxwZ+MZNbnxXcKBFN5QTlhDDsCxR/W7NsXBb82HKJ1fIa9vIScJLWQ3KYFZ3lxIA==" saltValue="7X0+kBFT8Nl1hyXPBprD9g==" spinCount="100000" sheet="1" objects="1" formatCells="0" formatColumns="0" formatRows="0" insertColumns="0" insertRows="0" insertHyperlinks="0" deleteColumns="0" deleteRows="0" sort="0" autoFilter="0" pivotTables="0"/>
  <mergeCells count="9">
    <mergeCell ref="C40:H40"/>
    <mergeCell ref="C41:H41"/>
    <mergeCell ref="C42:H42"/>
    <mergeCell ref="C43:H43"/>
    <mergeCell ref="A1:H1"/>
    <mergeCell ref="A37:B37"/>
    <mergeCell ref="C37:H37"/>
    <mergeCell ref="C38:H38"/>
    <mergeCell ref="C39:H39"/>
  </mergeCells>
  <hyperlinks>
    <hyperlink ref="B3" location="ОГЛАВЛЕНИЕ!A1" display="ОГЛАВЛЕНИЕ" xr:uid="{7132D5A9-9477-48AE-A787-5F9FFF8CC7A2}"/>
  </hyperlinks>
  <pageMargins left="0.7" right="0.7" top="0.75" bottom="0.75" header="0.3" footer="0.3"/>
  <pageSetup paperSize="9" scale="52" fitToHeight="0" orientation="portrait" r:id="rId1"/>
  <headerFooter>
    <oddHeader>&amp;R&amp;"Monotype Corsiva"&amp;12О.В. Яковлева&amp;L&amp;"Monotype Corsiva"&amp;12Диагностика индивидуального развития детей  4-5 лет</oddHeader>
    <oddFooter>&amp;R&amp;"Monotype Corsiva"&amp;12https://vk.com/travel_posobiya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C7E08-12DC-40E4-AF3C-0E58CC33A96C}">
  <sheetPr codeName="Лист5">
    <tabColor rgb="FF92D050"/>
    <pageSetUpPr fitToPage="1"/>
  </sheetPr>
  <dimension ref="A1:P46"/>
  <sheetViews>
    <sheetView view="pageLayout" zoomScale="85" zoomScaleNormal="70" zoomScalePageLayoutView="85" workbookViewId="0">
      <selection activeCell="R37" sqref="R37"/>
    </sheetView>
  </sheetViews>
  <sheetFormatPr defaultColWidth="9.1796875" defaultRowHeight="14.5" x14ac:dyDescent="0.35"/>
  <cols>
    <col min="1" max="1" width="9.1796875" style="1"/>
    <col min="2" max="2" width="27" style="1" customWidth="1"/>
    <col min="3" max="4" width="10.54296875" style="1" customWidth="1"/>
    <col min="5" max="5" width="13.453125" style="1" customWidth="1"/>
    <col min="6" max="6" width="13.1796875" style="1" customWidth="1"/>
    <col min="7" max="7" width="14.1796875" style="1" customWidth="1"/>
    <col min="8" max="8" width="14.81640625" style="1" customWidth="1"/>
    <col min="9" max="9" width="15.81640625" style="1" customWidth="1"/>
    <col min="10" max="10" width="13.7265625" style="1" customWidth="1"/>
    <col min="11" max="11" width="11.453125" style="1" customWidth="1"/>
    <col min="12" max="12" width="10.54296875" style="1" customWidth="1"/>
    <col min="13" max="13" width="14.81640625" style="1" customWidth="1"/>
    <col min="14" max="14" width="14" style="1" customWidth="1"/>
    <col min="15" max="16384" width="9.1796875" style="1"/>
  </cols>
  <sheetData>
    <row r="1" spans="1:16" ht="17.5" x14ac:dyDescent="0.35">
      <c r="A1" s="302" t="s">
        <v>42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</row>
    <row r="2" spans="1:16" ht="17.5" x14ac:dyDescent="0.35">
      <c r="A2" s="27" t="s">
        <v>315</v>
      </c>
      <c r="N2" s="250" t="s">
        <v>283</v>
      </c>
      <c r="O2" s="250"/>
    </row>
    <row r="3" spans="1:16" ht="18.5" thickBot="1" x14ac:dyDescent="0.4">
      <c r="A3" s="28"/>
    </row>
    <row r="4" spans="1:16" x14ac:dyDescent="0.35">
      <c r="A4" s="303" t="s">
        <v>10</v>
      </c>
      <c r="B4" s="303" t="s">
        <v>11</v>
      </c>
      <c r="C4" s="256" t="s">
        <v>311</v>
      </c>
      <c r="D4" s="283"/>
      <c r="E4" s="256" t="s">
        <v>312</v>
      </c>
      <c r="F4" s="283"/>
      <c r="G4" s="306" t="s">
        <v>313</v>
      </c>
      <c r="H4" s="280"/>
      <c r="I4" s="303" t="s">
        <v>314</v>
      </c>
      <c r="J4" s="303"/>
      <c r="K4" s="303" t="s">
        <v>43</v>
      </c>
      <c r="L4" s="303"/>
      <c r="M4" s="303" t="s">
        <v>44</v>
      </c>
      <c r="N4" s="303"/>
      <c r="O4" s="298" t="s">
        <v>12</v>
      </c>
      <c r="P4" s="299"/>
    </row>
    <row r="5" spans="1:16" ht="94.5" customHeight="1" thickBot="1" x14ac:dyDescent="0.4">
      <c r="A5" s="304"/>
      <c r="B5" s="304"/>
      <c r="C5" s="271"/>
      <c r="D5" s="272"/>
      <c r="E5" s="271"/>
      <c r="F5" s="272"/>
      <c r="G5" s="307"/>
      <c r="H5" s="282"/>
      <c r="I5" s="305"/>
      <c r="J5" s="305"/>
      <c r="K5" s="305"/>
      <c r="L5" s="305"/>
      <c r="M5" s="305"/>
      <c r="N5" s="305"/>
      <c r="O5" s="300"/>
      <c r="P5" s="301"/>
    </row>
    <row r="6" spans="1:16" ht="16" thickBot="1" x14ac:dyDescent="0.4">
      <c r="A6" s="305"/>
      <c r="B6" s="305"/>
      <c r="C6" s="30" t="s">
        <v>13</v>
      </c>
      <c r="D6" s="30" t="s">
        <v>14</v>
      </c>
      <c r="E6" s="30" t="s">
        <v>13</v>
      </c>
      <c r="F6" s="30" t="s">
        <v>14</v>
      </c>
      <c r="G6" s="30" t="s">
        <v>13</v>
      </c>
      <c r="H6" s="30" t="s">
        <v>14</v>
      </c>
      <c r="I6" s="30" t="s">
        <v>13</v>
      </c>
      <c r="J6" s="30" t="s">
        <v>14</v>
      </c>
      <c r="K6" s="30" t="s">
        <v>13</v>
      </c>
      <c r="L6" s="30" t="s">
        <v>14</v>
      </c>
      <c r="M6" s="30" t="s">
        <v>13</v>
      </c>
      <c r="N6" s="30" t="s">
        <v>14</v>
      </c>
      <c r="O6" s="31" t="s">
        <v>13</v>
      </c>
      <c r="P6" s="31" t="s">
        <v>14</v>
      </c>
    </row>
    <row r="7" spans="1:16" ht="16" thickBot="1" x14ac:dyDescent="0.4">
      <c r="A7" s="32">
        <v>1</v>
      </c>
      <c r="B7" s="33" t="s">
        <v>15</v>
      </c>
      <c r="C7" s="115">
        <v>2</v>
      </c>
      <c r="D7" s="115">
        <v>3</v>
      </c>
      <c r="E7" s="115">
        <v>2</v>
      </c>
      <c r="F7" s="115">
        <v>3</v>
      </c>
      <c r="G7" s="115">
        <v>4</v>
      </c>
      <c r="H7" s="115">
        <v>5</v>
      </c>
      <c r="I7" s="115">
        <v>3</v>
      </c>
      <c r="J7" s="115">
        <v>4</v>
      </c>
      <c r="K7" s="115">
        <v>3</v>
      </c>
      <c r="L7" s="115">
        <v>4</v>
      </c>
      <c r="M7" s="115">
        <v>3</v>
      </c>
      <c r="N7" s="115">
        <v>4</v>
      </c>
      <c r="O7" s="122">
        <f>(C7+E7+G7+I7+K7+M7)/6</f>
        <v>2.8333333333333335</v>
      </c>
      <c r="P7" s="122">
        <f>(D7+F7+H7+J7+L7+N7)/6</f>
        <v>3.8333333333333335</v>
      </c>
    </row>
    <row r="8" spans="1:16" ht="16" thickBot="1" x14ac:dyDescent="0.4">
      <c r="A8" s="32">
        <v>2</v>
      </c>
      <c r="B8" s="33" t="s">
        <v>16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22">
        <f t="shared" ref="O8:O31" si="0">(C8+E8+G8+I8+K8+M8)/6</f>
        <v>0</v>
      </c>
      <c r="P8" s="122">
        <f t="shared" ref="P8:P31" si="1">(D8+F8+H8+J8+L8+N8)/6</f>
        <v>0</v>
      </c>
    </row>
    <row r="9" spans="1:16" ht="17.25" customHeight="1" thickBot="1" x14ac:dyDescent="0.4">
      <c r="A9" s="32">
        <v>3</v>
      </c>
      <c r="B9" s="33" t="s">
        <v>17</v>
      </c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22">
        <f t="shared" si="0"/>
        <v>0</v>
      </c>
      <c r="P9" s="122">
        <f t="shared" si="1"/>
        <v>0</v>
      </c>
    </row>
    <row r="10" spans="1:16" ht="16" thickBot="1" x14ac:dyDescent="0.4">
      <c r="A10" s="32">
        <v>4</v>
      </c>
      <c r="B10" s="33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22">
        <f t="shared" si="0"/>
        <v>0</v>
      </c>
      <c r="P10" s="122">
        <f t="shared" si="1"/>
        <v>0</v>
      </c>
    </row>
    <row r="11" spans="1:16" ht="16" thickBot="1" x14ac:dyDescent="0.4">
      <c r="A11" s="32">
        <v>5</v>
      </c>
      <c r="B11" s="33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22">
        <f t="shared" si="0"/>
        <v>0</v>
      </c>
      <c r="P11" s="122">
        <f t="shared" si="1"/>
        <v>0</v>
      </c>
    </row>
    <row r="12" spans="1:16" ht="16" thickBot="1" x14ac:dyDescent="0.4">
      <c r="A12" s="32">
        <v>6</v>
      </c>
      <c r="B12" s="33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22">
        <f t="shared" si="0"/>
        <v>0</v>
      </c>
      <c r="P12" s="122">
        <f t="shared" si="1"/>
        <v>0</v>
      </c>
    </row>
    <row r="13" spans="1:16" ht="16" thickBot="1" x14ac:dyDescent="0.4">
      <c r="A13" s="32">
        <v>7</v>
      </c>
      <c r="B13" s="33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22">
        <f t="shared" si="0"/>
        <v>0</v>
      </c>
      <c r="P13" s="122">
        <f t="shared" si="1"/>
        <v>0</v>
      </c>
    </row>
    <row r="14" spans="1:16" ht="16" thickBot="1" x14ac:dyDescent="0.4">
      <c r="A14" s="32">
        <v>8</v>
      </c>
      <c r="B14" s="33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22">
        <f t="shared" si="0"/>
        <v>0</v>
      </c>
      <c r="P14" s="122">
        <f t="shared" si="1"/>
        <v>0</v>
      </c>
    </row>
    <row r="15" spans="1:16" ht="16" thickBot="1" x14ac:dyDescent="0.4">
      <c r="A15" s="32">
        <v>9</v>
      </c>
      <c r="B15" s="33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22">
        <f t="shared" si="0"/>
        <v>0</v>
      </c>
      <c r="P15" s="122">
        <f t="shared" si="1"/>
        <v>0</v>
      </c>
    </row>
    <row r="16" spans="1:16" ht="16" thickBot="1" x14ac:dyDescent="0.4">
      <c r="A16" s="32">
        <v>10</v>
      </c>
      <c r="B16" s="33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22">
        <f t="shared" si="0"/>
        <v>0</v>
      </c>
      <c r="P16" s="122">
        <f t="shared" si="1"/>
        <v>0</v>
      </c>
    </row>
    <row r="17" spans="1:16" ht="16" thickBot="1" x14ac:dyDescent="0.4">
      <c r="A17" s="32">
        <v>11</v>
      </c>
      <c r="B17" s="33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22">
        <f t="shared" si="0"/>
        <v>0</v>
      </c>
      <c r="P17" s="122">
        <f t="shared" si="1"/>
        <v>0</v>
      </c>
    </row>
    <row r="18" spans="1:16" ht="16" thickBot="1" x14ac:dyDescent="0.4">
      <c r="A18" s="32">
        <v>12</v>
      </c>
      <c r="B18" s="33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22">
        <f t="shared" si="0"/>
        <v>0</v>
      </c>
      <c r="P18" s="122">
        <f t="shared" si="1"/>
        <v>0</v>
      </c>
    </row>
    <row r="19" spans="1:16" ht="16" thickBot="1" x14ac:dyDescent="0.4">
      <c r="A19" s="32">
        <v>13</v>
      </c>
      <c r="B19" s="33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22">
        <f t="shared" si="0"/>
        <v>0</v>
      </c>
      <c r="P19" s="122">
        <f t="shared" si="1"/>
        <v>0</v>
      </c>
    </row>
    <row r="20" spans="1:16" ht="16" thickBot="1" x14ac:dyDescent="0.4">
      <c r="A20" s="32">
        <v>14</v>
      </c>
      <c r="B20" s="33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22">
        <f t="shared" si="0"/>
        <v>0</v>
      </c>
      <c r="P20" s="122">
        <f t="shared" si="1"/>
        <v>0</v>
      </c>
    </row>
    <row r="21" spans="1:16" ht="16" thickBot="1" x14ac:dyDescent="0.4">
      <c r="A21" s="32">
        <v>15</v>
      </c>
      <c r="B21" s="33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22">
        <f t="shared" si="0"/>
        <v>0</v>
      </c>
      <c r="P21" s="122">
        <f t="shared" si="1"/>
        <v>0</v>
      </c>
    </row>
    <row r="22" spans="1:16" ht="16" thickBot="1" x14ac:dyDescent="0.4">
      <c r="A22" s="32">
        <v>16</v>
      </c>
      <c r="B22" s="33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22">
        <f t="shared" si="0"/>
        <v>0</v>
      </c>
      <c r="P22" s="122">
        <f t="shared" si="1"/>
        <v>0</v>
      </c>
    </row>
    <row r="23" spans="1:16" ht="16" thickBot="1" x14ac:dyDescent="0.4">
      <c r="A23" s="32">
        <v>17</v>
      </c>
      <c r="B23" s="33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22">
        <f t="shared" si="0"/>
        <v>0</v>
      </c>
      <c r="P23" s="122">
        <f t="shared" si="1"/>
        <v>0</v>
      </c>
    </row>
    <row r="24" spans="1:16" ht="16" thickBot="1" x14ac:dyDescent="0.4">
      <c r="A24" s="32">
        <v>18</v>
      </c>
      <c r="B24" s="33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22">
        <f t="shared" si="0"/>
        <v>0</v>
      </c>
      <c r="P24" s="122">
        <f t="shared" si="1"/>
        <v>0</v>
      </c>
    </row>
    <row r="25" spans="1:16" ht="16" thickBot="1" x14ac:dyDescent="0.4">
      <c r="A25" s="32">
        <v>19</v>
      </c>
      <c r="B25" s="33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22">
        <f t="shared" si="0"/>
        <v>0</v>
      </c>
      <c r="P25" s="122">
        <f t="shared" si="1"/>
        <v>0</v>
      </c>
    </row>
    <row r="26" spans="1:16" ht="16" thickBot="1" x14ac:dyDescent="0.4">
      <c r="A26" s="32">
        <v>20</v>
      </c>
      <c r="B26" s="33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22">
        <f t="shared" si="0"/>
        <v>0</v>
      </c>
      <c r="P26" s="122">
        <f t="shared" si="1"/>
        <v>0</v>
      </c>
    </row>
    <row r="27" spans="1:16" ht="16" thickBot="1" x14ac:dyDescent="0.4">
      <c r="A27" s="32">
        <v>21</v>
      </c>
      <c r="B27" s="33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22">
        <f t="shared" si="0"/>
        <v>0</v>
      </c>
      <c r="P27" s="122">
        <f t="shared" si="1"/>
        <v>0</v>
      </c>
    </row>
    <row r="28" spans="1:16" ht="16" thickBot="1" x14ac:dyDescent="0.4">
      <c r="A28" s="32">
        <v>22</v>
      </c>
      <c r="B28" s="33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22">
        <f t="shared" si="0"/>
        <v>0</v>
      </c>
      <c r="P28" s="122">
        <f t="shared" si="1"/>
        <v>0</v>
      </c>
    </row>
    <row r="29" spans="1:16" ht="16" thickBot="1" x14ac:dyDescent="0.4">
      <c r="A29" s="32">
        <v>23</v>
      </c>
      <c r="B29" s="33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22">
        <f t="shared" si="0"/>
        <v>0</v>
      </c>
      <c r="P29" s="122">
        <f t="shared" si="1"/>
        <v>0</v>
      </c>
    </row>
    <row r="30" spans="1:16" ht="16" thickBot="1" x14ac:dyDescent="0.4">
      <c r="A30" s="32">
        <v>24</v>
      </c>
      <c r="B30" s="33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22">
        <f t="shared" si="0"/>
        <v>0</v>
      </c>
      <c r="P30" s="122">
        <f t="shared" si="1"/>
        <v>0</v>
      </c>
    </row>
    <row r="31" spans="1:16" s="90" customFormat="1" ht="16" thickBot="1" x14ac:dyDescent="0.4">
      <c r="A31" s="29"/>
      <c r="B31" s="114" t="s">
        <v>18</v>
      </c>
      <c r="C31" s="49">
        <f>(C7+C8+C9+C10+C11+C12+C13+C14+C15+C16+C17+C18+C19+C20+C21+C22+C23+C24+C25+C26+C27+C28+C29+C30)/COUNTA($B$7:$B$30)</f>
        <v>0.66666666666666663</v>
      </c>
      <c r="D31" s="49">
        <f t="shared" ref="D31:N31" si="2">(D7+D8+D9+D10+D11+D12+D13+D14+D15+D16+D17+D18+D19+D20+D21+D22+D23+D24+D25+D26+D27+D28+D29+D30)/COUNTA($B$7:$B$30)</f>
        <v>1</v>
      </c>
      <c r="E31" s="49">
        <f t="shared" si="2"/>
        <v>0.66666666666666663</v>
      </c>
      <c r="F31" s="49">
        <f t="shared" si="2"/>
        <v>1</v>
      </c>
      <c r="G31" s="49">
        <f t="shared" si="2"/>
        <v>1.3333333333333333</v>
      </c>
      <c r="H31" s="49">
        <f t="shared" si="2"/>
        <v>1.6666666666666667</v>
      </c>
      <c r="I31" s="49">
        <f t="shared" si="2"/>
        <v>1</v>
      </c>
      <c r="J31" s="49">
        <f t="shared" si="2"/>
        <v>1.3333333333333333</v>
      </c>
      <c r="K31" s="49">
        <f t="shared" si="2"/>
        <v>1</v>
      </c>
      <c r="L31" s="49">
        <f t="shared" si="2"/>
        <v>1.3333333333333333</v>
      </c>
      <c r="M31" s="49">
        <f t="shared" si="2"/>
        <v>1</v>
      </c>
      <c r="N31" s="49">
        <f t="shared" si="2"/>
        <v>1.3333333333333333</v>
      </c>
      <c r="O31" s="121">
        <f t="shared" si="0"/>
        <v>0.94444444444444431</v>
      </c>
      <c r="P31" s="121">
        <f t="shared" si="1"/>
        <v>1.2777777777777777</v>
      </c>
    </row>
    <row r="33" spans="2:10" ht="15.5" x14ac:dyDescent="0.35">
      <c r="B33" s="35" t="s">
        <v>19</v>
      </c>
      <c r="C33" s="36"/>
      <c r="D33" s="36"/>
      <c r="E33" s="36"/>
      <c r="F33" s="36"/>
      <c r="G33" s="36"/>
      <c r="H33" s="36"/>
      <c r="I33" s="36"/>
      <c r="J33" s="36"/>
    </row>
    <row r="34" spans="2:10" ht="15.5" x14ac:dyDescent="0.35">
      <c r="B34" s="37"/>
      <c r="C34" s="38" t="s">
        <v>20</v>
      </c>
      <c r="D34" s="38" t="s">
        <v>21</v>
      </c>
      <c r="E34" s="38" t="s">
        <v>22</v>
      </c>
      <c r="F34" s="38" t="s">
        <v>23</v>
      </c>
      <c r="G34" s="40"/>
      <c r="H34" s="40"/>
      <c r="I34" s="40"/>
      <c r="J34" s="40"/>
    </row>
    <row r="35" spans="2:10" ht="15.5" x14ac:dyDescent="0.35">
      <c r="B35" s="41" t="s">
        <v>24</v>
      </c>
      <c r="C35" s="123">
        <f>COUNTA($B$7:$B$30)</f>
        <v>3</v>
      </c>
      <c r="D35" s="123">
        <f>COUNTIF(O7:O30,"&gt;=3,8")</f>
        <v>0</v>
      </c>
      <c r="E35" s="123">
        <f>COUNTIFS(O7:O30,"&lt;3,7",O7:O30,"&gt;=2,3")</f>
        <v>1</v>
      </c>
      <c r="F35" s="123">
        <f>COUNTIFS(O7:O30,"&lt;2,2",O7:O30,"&gt;0")</f>
        <v>0</v>
      </c>
      <c r="G35" s="36"/>
      <c r="H35" s="36"/>
      <c r="I35" s="36"/>
      <c r="J35" s="36"/>
    </row>
    <row r="36" spans="2:10" ht="15.5" x14ac:dyDescent="0.35">
      <c r="B36" s="41" t="s">
        <v>25</v>
      </c>
      <c r="C36" s="123">
        <v>100</v>
      </c>
      <c r="D36" s="123">
        <f>D35*C36/C35</f>
        <v>0</v>
      </c>
      <c r="E36" s="124">
        <f>E35*C36/C35</f>
        <v>33.333333333333336</v>
      </c>
      <c r="F36" s="124">
        <f>F35*C36/C35</f>
        <v>0</v>
      </c>
      <c r="G36" s="36"/>
      <c r="H36" s="36"/>
      <c r="I36" s="110"/>
      <c r="J36" s="110"/>
    </row>
    <row r="37" spans="2:10" ht="15.5" x14ac:dyDescent="0.35">
      <c r="B37" s="42"/>
      <c r="C37" s="36"/>
      <c r="D37" s="36"/>
      <c r="E37" s="36"/>
      <c r="F37" s="36"/>
      <c r="G37" s="36"/>
      <c r="H37" s="36"/>
      <c r="I37" s="36"/>
      <c r="J37" s="36"/>
    </row>
    <row r="38" spans="2:10" ht="15.5" x14ac:dyDescent="0.35">
      <c r="B38" s="35" t="s">
        <v>26</v>
      </c>
      <c r="C38" s="36"/>
      <c r="D38" s="36"/>
      <c r="E38" s="36"/>
      <c r="F38" s="36"/>
      <c r="G38" s="36"/>
      <c r="H38" s="36"/>
      <c r="I38" s="36"/>
      <c r="J38" s="36"/>
    </row>
    <row r="39" spans="2:10" ht="15.5" x14ac:dyDescent="0.35">
      <c r="B39" s="37"/>
      <c r="C39" s="38" t="s">
        <v>20</v>
      </c>
      <c r="D39" s="38" t="s">
        <v>21</v>
      </c>
      <c r="E39" s="38" t="s">
        <v>22</v>
      </c>
      <c r="F39" s="120" t="s">
        <v>23</v>
      </c>
      <c r="G39" s="44"/>
      <c r="H39" s="45"/>
      <c r="I39" s="45"/>
      <c r="J39" s="45"/>
    </row>
    <row r="40" spans="2:10" ht="15.5" x14ac:dyDescent="0.35">
      <c r="B40" s="91" t="s">
        <v>24</v>
      </c>
      <c r="C40" s="123">
        <f>COUNTA(B7:B30)</f>
        <v>3</v>
      </c>
      <c r="D40" s="123">
        <f>COUNTIF(P7:P30,"&gt;=3,8")</f>
        <v>1</v>
      </c>
      <c r="E40" s="123">
        <f>COUNTIFS(P7:P30,"&lt;3,7",P7:P30,"&gt;=2,3")</f>
        <v>0</v>
      </c>
      <c r="F40" s="125">
        <f>COUNTIFS(P7:P30,"&lt;2,2",P7:P30,"&gt;0")</f>
        <v>0</v>
      </c>
      <c r="G40" s="111"/>
      <c r="H40" s="36"/>
      <c r="I40" s="36"/>
      <c r="J40" s="36"/>
    </row>
    <row r="41" spans="2:10" ht="15.5" x14ac:dyDescent="0.35">
      <c r="B41" s="91" t="s">
        <v>25</v>
      </c>
      <c r="C41" s="123">
        <v>100</v>
      </c>
      <c r="D41" s="124">
        <f>D40*C41/C40</f>
        <v>33.333333333333336</v>
      </c>
      <c r="E41" s="124">
        <f>E40*C41/C40</f>
        <v>0</v>
      </c>
      <c r="F41" s="126">
        <f>F40*C41/C40</f>
        <v>0</v>
      </c>
      <c r="G41" s="112"/>
      <c r="H41" s="110"/>
      <c r="I41" s="110"/>
      <c r="J41" s="110"/>
    </row>
    <row r="46" spans="2:10" x14ac:dyDescent="0.35">
      <c r="B46" s="113"/>
    </row>
  </sheetData>
  <sheetProtection algorithmName="SHA-512" hashValue="BCJ0VaIAlaHItR+18+NbYYZSq2Gpaf7+7VDm8NwMBe5fwEByvgAOY+dRc6brm7fm1px3NP9+vwEMUdYd50hsRQ==" saltValue="i+zNHkhwFq6EsF4b1LEteQ==" spinCount="100000" sheet="1" formatCells="0" formatColumns="0" formatRows="0" insertColumns="0" insertRows="0" insertHyperlinks="0" deleteColumns="0" deleteRows="0" sort="0" autoFilter="0" pivotTables="0"/>
  <mergeCells count="11">
    <mergeCell ref="O4:P5"/>
    <mergeCell ref="N2:O2"/>
    <mergeCell ref="A1:P1"/>
    <mergeCell ref="A4:A6"/>
    <mergeCell ref="B4:B6"/>
    <mergeCell ref="C4:D5"/>
    <mergeCell ref="E4:F5"/>
    <mergeCell ref="G4:H5"/>
    <mergeCell ref="I4:J5"/>
    <mergeCell ref="K4:L5"/>
    <mergeCell ref="M4:N5"/>
  </mergeCells>
  <hyperlinks>
    <hyperlink ref="N2" location="ОГЛАВЛЕНИЕ!A1" display="ОГЛАВЛЕНИЕ" xr:uid="{CE5043BB-C7E7-4C41-8DD4-E59F2832C959}"/>
  </hyperlinks>
  <pageMargins left="0.50955882352941173" right="0.38124999999999998" top="0.45404411764705882" bottom="0.37438725490196079" header="0.3" footer="0.3"/>
  <pageSetup paperSize="9" scale="65" fitToHeight="0" orientation="landscape" verticalDpi="0" r:id="rId1"/>
  <headerFooter>
    <oddHeader>&amp;R&amp;"Monotype Corsiva"&amp;12О.В. Яковлева&amp;L&amp;"Monotype Corsiva"&amp;12Диагностика индивидуального развития детей  4-5 лет</oddHeader>
    <oddFooter>&amp;R&amp;"Monotype Corsiva"&amp;12https://vk.com/travel_posobiya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CC4A1-8FA3-407D-8167-C17B373E1E06}">
  <sheetPr codeName="Лист6">
    <tabColor rgb="FF92D050"/>
    <pageSetUpPr fitToPage="1"/>
  </sheetPr>
  <dimension ref="A1:X45"/>
  <sheetViews>
    <sheetView view="pageLayout" zoomScale="70" zoomScaleNormal="85" zoomScalePageLayoutView="70" workbookViewId="0">
      <selection activeCell="R37" sqref="R37"/>
    </sheetView>
  </sheetViews>
  <sheetFormatPr defaultColWidth="9.1796875" defaultRowHeight="14.5" x14ac:dyDescent="0.35"/>
  <cols>
    <col min="1" max="1" width="9.1796875" style="1"/>
    <col min="2" max="2" width="27" style="1" customWidth="1"/>
    <col min="3" max="4" width="10.54296875" style="1" customWidth="1"/>
    <col min="5" max="5" width="12" style="1" customWidth="1"/>
    <col min="6" max="6" width="12.54296875" style="1" customWidth="1"/>
    <col min="7" max="7" width="14.1796875" style="1" customWidth="1"/>
    <col min="8" max="8" width="14.81640625" style="1" customWidth="1"/>
    <col min="9" max="9" width="14.54296875" style="1" customWidth="1"/>
    <col min="10" max="10" width="12" style="1" customWidth="1"/>
    <col min="11" max="11" width="11.453125" style="1" customWidth="1"/>
    <col min="12" max="12" width="10.54296875" style="1" customWidth="1"/>
    <col min="13" max="13" width="12" style="1" customWidth="1"/>
    <col min="14" max="14" width="12.1796875" style="1" customWidth="1"/>
    <col min="15" max="16" width="9.1796875" style="1"/>
    <col min="17" max="17" width="11.1796875" style="1" customWidth="1"/>
    <col min="18" max="18" width="11.7265625" style="1" customWidth="1"/>
    <col min="19" max="16384" width="9.1796875" style="1"/>
  </cols>
  <sheetData>
    <row r="1" spans="1:24" ht="17.5" x14ac:dyDescent="0.35">
      <c r="A1" s="27" t="s">
        <v>316</v>
      </c>
      <c r="U1" s="250" t="s">
        <v>283</v>
      </c>
      <c r="V1" s="250"/>
    </row>
    <row r="2" spans="1:24" ht="18.5" thickBot="1" x14ac:dyDescent="0.4">
      <c r="A2" s="28"/>
    </row>
    <row r="3" spans="1:24" ht="30" customHeight="1" thickBot="1" x14ac:dyDescent="0.4">
      <c r="A3" s="303" t="s">
        <v>10</v>
      </c>
      <c r="B3" s="303" t="s">
        <v>11</v>
      </c>
      <c r="C3" s="256" t="s">
        <v>46</v>
      </c>
      <c r="D3" s="283"/>
      <c r="E3" s="256" t="s">
        <v>53</v>
      </c>
      <c r="F3" s="283"/>
      <c r="G3" s="256" t="s">
        <v>317</v>
      </c>
      <c r="H3" s="283"/>
      <c r="I3" s="308" t="s">
        <v>47</v>
      </c>
      <c r="J3" s="309"/>
      <c r="K3" s="309"/>
      <c r="L3" s="310"/>
      <c r="M3" s="256" t="s">
        <v>48</v>
      </c>
      <c r="N3" s="283"/>
      <c r="O3" s="256" t="s">
        <v>49</v>
      </c>
      <c r="P3" s="283"/>
      <c r="Q3" s="256" t="s">
        <v>50</v>
      </c>
      <c r="R3" s="283"/>
      <c r="S3" s="256" t="s">
        <v>51</v>
      </c>
      <c r="T3" s="283"/>
      <c r="U3" s="256" t="s">
        <v>52</v>
      </c>
      <c r="V3" s="283"/>
      <c r="W3" s="298" t="s">
        <v>12</v>
      </c>
      <c r="X3" s="299"/>
    </row>
    <row r="4" spans="1:24" ht="94.5" customHeight="1" thickBot="1" x14ac:dyDescent="0.4">
      <c r="A4" s="304"/>
      <c r="B4" s="304"/>
      <c r="C4" s="271"/>
      <c r="D4" s="272"/>
      <c r="E4" s="271"/>
      <c r="F4" s="272"/>
      <c r="G4" s="271"/>
      <c r="H4" s="272"/>
      <c r="I4" s="275" t="s">
        <v>54</v>
      </c>
      <c r="J4" s="277"/>
      <c r="K4" s="275" t="s">
        <v>55</v>
      </c>
      <c r="L4" s="277"/>
      <c r="M4" s="271"/>
      <c r="N4" s="272"/>
      <c r="O4" s="271"/>
      <c r="P4" s="272"/>
      <c r="Q4" s="271"/>
      <c r="R4" s="272"/>
      <c r="S4" s="271"/>
      <c r="T4" s="272"/>
      <c r="U4" s="271"/>
      <c r="V4" s="272"/>
      <c r="W4" s="300"/>
      <c r="X4" s="301"/>
    </row>
    <row r="5" spans="1:24" ht="16" thickBot="1" x14ac:dyDescent="0.4">
      <c r="A5" s="305"/>
      <c r="B5" s="305"/>
      <c r="C5" s="30" t="s">
        <v>13</v>
      </c>
      <c r="D5" s="30" t="s">
        <v>14</v>
      </c>
      <c r="E5" s="30" t="s">
        <v>13</v>
      </c>
      <c r="F5" s="30" t="s">
        <v>14</v>
      </c>
      <c r="G5" s="30" t="s">
        <v>13</v>
      </c>
      <c r="H5" s="30" t="s">
        <v>14</v>
      </c>
      <c r="I5" s="30" t="s">
        <v>13</v>
      </c>
      <c r="J5" s="30" t="s">
        <v>14</v>
      </c>
      <c r="K5" s="30" t="s">
        <v>13</v>
      </c>
      <c r="L5" s="30" t="s">
        <v>14</v>
      </c>
      <c r="M5" s="30" t="s">
        <v>13</v>
      </c>
      <c r="N5" s="30" t="s">
        <v>14</v>
      </c>
      <c r="O5" s="30" t="s">
        <v>13</v>
      </c>
      <c r="P5" s="30" t="s">
        <v>14</v>
      </c>
      <c r="Q5" s="30" t="s">
        <v>13</v>
      </c>
      <c r="R5" s="30" t="s">
        <v>14</v>
      </c>
      <c r="S5" s="30" t="s">
        <v>13</v>
      </c>
      <c r="T5" s="30" t="s">
        <v>14</v>
      </c>
      <c r="U5" s="30" t="s">
        <v>13</v>
      </c>
      <c r="V5" s="30" t="s">
        <v>14</v>
      </c>
      <c r="W5" s="31" t="s">
        <v>13</v>
      </c>
      <c r="X5" s="31" t="s">
        <v>14</v>
      </c>
    </row>
    <row r="6" spans="1:24" ht="16" thickBot="1" x14ac:dyDescent="0.4">
      <c r="A6" s="32">
        <v>1</v>
      </c>
      <c r="B6" s="33" t="s">
        <v>15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22">
        <f>(C6+E6+G6+I6+K6+M6+O6+Q6+S6+U6)/10</f>
        <v>0</v>
      </c>
      <c r="X6" s="122">
        <f>(D6+F6+H6+J6+L6+N6+P6+R6+T6+V6)/10</f>
        <v>0</v>
      </c>
    </row>
    <row r="7" spans="1:24" ht="16" thickBot="1" x14ac:dyDescent="0.4">
      <c r="A7" s="32">
        <v>2</v>
      </c>
      <c r="B7" s="33" t="s">
        <v>16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22">
        <f t="shared" ref="W7:W30" si="0">(C7+E7+G7+I7+K7+M7+O7+Q7+S7+U7)/10</f>
        <v>0</v>
      </c>
      <c r="X7" s="122">
        <f t="shared" ref="X7:X30" si="1">(D7+F7+H7+J7+L7+N7+P7+R7+T7+V7)/10</f>
        <v>0</v>
      </c>
    </row>
    <row r="8" spans="1:24" ht="17.25" customHeight="1" thickBot="1" x14ac:dyDescent="0.4">
      <c r="A8" s="32">
        <v>3</v>
      </c>
      <c r="B8" s="33" t="s">
        <v>17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22">
        <f t="shared" si="0"/>
        <v>0</v>
      </c>
      <c r="X8" s="122">
        <f t="shared" si="1"/>
        <v>0</v>
      </c>
    </row>
    <row r="9" spans="1:24" ht="16" thickBot="1" x14ac:dyDescent="0.4">
      <c r="A9" s="32">
        <v>4</v>
      </c>
      <c r="B9" s="33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22">
        <f t="shared" si="0"/>
        <v>0</v>
      </c>
      <c r="X9" s="122">
        <f t="shared" si="1"/>
        <v>0</v>
      </c>
    </row>
    <row r="10" spans="1:24" ht="16" thickBot="1" x14ac:dyDescent="0.4">
      <c r="A10" s="32">
        <v>5</v>
      </c>
      <c r="B10" s="33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22">
        <f t="shared" si="0"/>
        <v>0</v>
      </c>
      <c r="X10" s="122">
        <f t="shared" si="1"/>
        <v>0</v>
      </c>
    </row>
    <row r="11" spans="1:24" ht="16" thickBot="1" x14ac:dyDescent="0.4">
      <c r="A11" s="32">
        <v>6</v>
      </c>
      <c r="B11" s="33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22">
        <f t="shared" si="0"/>
        <v>0</v>
      </c>
      <c r="X11" s="122">
        <f t="shared" si="1"/>
        <v>0</v>
      </c>
    </row>
    <row r="12" spans="1:24" ht="16" thickBot="1" x14ac:dyDescent="0.4">
      <c r="A12" s="32">
        <v>7</v>
      </c>
      <c r="B12" s="33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22">
        <f t="shared" si="0"/>
        <v>0</v>
      </c>
      <c r="X12" s="122">
        <f t="shared" si="1"/>
        <v>0</v>
      </c>
    </row>
    <row r="13" spans="1:24" ht="16" thickBot="1" x14ac:dyDescent="0.4">
      <c r="A13" s="32">
        <v>8</v>
      </c>
      <c r="B13" s="33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22">
        <f t="shared" si="0"/>
        <v>0</v>
      </c>
      <c r="X13" s="122">
        <f t="shared" si="1"/>
        <v>0</v>
      </c>
    </row>
    <row r="14" spans="1:24" ht="16" thickBot="1" x14ac:dyDescent="0.4">
      <c r="A14" s="32">
        <v>9</v>
      </c>
      <c r="B14" s="33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22">
        <f t="shared" si="0"/>
        <v>0</v>
      </c>
      <c r="X14" s="122">
        <f t="shared" si="1"/>
        <v>0</v>
      </c>
    </row>
    <row r="15" spans="1:24" ht="16" thickBot="1" x14ac:dyDescent="0.4">
      <c r="A15" s="32">
        <v>10</v>
      </c>
      <c r="B15" s="33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22">
        <f t="shared" si="0"/>
        <v>0</v>
      </c>
      <c r="X15" s="122">
        <f t="shared" si="1"/>
        <v>0</v>
      </c>
    </row>
    <row r="16" spans="1:24" ht="16" thickBot="1" x14ac:dyDescent="0.4">
      <c r="A16" s="32">
        <v>11</v>
      </c>
      <c r="B16" s="33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22">
        <f t="shared" si="0"/>
        <v>0</v>
      </c>
      <c r="X16" s="122">
        <f t="shared" si="1"/>
        <v>0</v>
      </c>
    </row>
    <row r="17" spans="1:24" ht="16" thickBot="1" x14ac:dyDescent="0.4">
      <c r="A17" s="32">
        <v>12</v>
      </c>
      <c r="B17" s="33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22">
        <f t="shared" si="0"/>
        <v>0</v>
      </c>
      <c r="X17" s="122">
        <f t="shared" si="1"/>
        <v>0</v>
      </c>
    </row>
    <row r="18" spans="1:24" ht="16" thickBot="1" x14ac:dyDescent="0.4">
      <c r="A18" s="32">
        <v>13</v>
      </c>
      <c r="B18" s="33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22">
        <f t="shared" si="0"/>
        <v>0</v>
      </c>
      <c r="X18" s="122">
        <f t="shared" si="1"/>
        <v>0</v>
      </c>
    </row>
    <row r="19" spans="1:24" ht="16" thickBot="1" x14ac:dyDescent="0.4">
      <c r="A19" s="32">
        <v>14</v>
      </c>
      <c r="B19" s="33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22">
        <f t="shared" si="0"/>
        <v>0</v>
      </c>
      <c r="X19" s="122">
        <f t="shared" si="1"/>
        <v>0</v>
      </c>
    </row>
    <row r="20" spans="1:24" ht="16" thickBot="1" x14ac:dyDescent="0.4">
      <c r="A20" s="32">
        <v>15</v>
      </c>
      <c r="B20" s="33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22">
        <f t="shared" si="0"/>
        <v>0</v>
      </c>
      <c r="X20" s="122">
        <f t="shared" si="1"/>
        <v>0</v>
      </c>
    </row>
    <row r="21" spans="1:24" ht="16" thickBot="1" x14ac:dyDescent="0.4">
      <c r="A21" s="32">
        <v>16</v>
      </c>
      <c r="B21" s="33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22">
        <f t="shared" si="0"/>
        <v>0</v>
      </c>
      <c r="X21" s="122">
        <f t="shared" si="1"/>
        <v>0</v>
      </c>
    </row>
    <row r="22" spans="1:24" ht="16" thickBot="1" x14ac:dyDescent="0.4">
      <c r="A22" s="32">
        <v>17</v>
      </c>
      <c r="B22" s="33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22">
        <f t="shared" si="0"/>
        <v>0</v>
      </c>
      <c r="X22" s="122">
        <f t="shared" si="1"/>
        <v>0</v>
      </c>
    </row>
    <row r="23" spans="1:24" ht="16" thickBot="1" x14ac:dyDescent="0.4">
      <c r="A23" s="32">
        <v>18</v>
      </c>
      <c r="B23" s="33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22">
        <f t="shared" si="0"/>
        <v>0</v>
      </c>
      <c r="X23" s="122">
        <f t="shared" si="1"/>
        <v>0</v>
      </c>
    </row>
    <row r="24" spans="1:24" ht="16" thickBot="1" x14ac:dyDescent="0.4">
      <c r="A24" s="32">
        <v>19</v>
      </c>
      <c r="B24" s="33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22">
        <f t="shared" si="0"/>
        <v>0</v>
      </c>
      <c r="X24" s="122">
        <f t="shared" si="1"/>
        <v>0</v>
      </c>
    </row>
    <row r="25" spans="1:24" ht="16" thickBot="1" x14ac:dyDescent="0.4">
      <c r="A25" s="32">
        <v>20</v>
      </c>
      <c r="B25" s="33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22">
        <f t="shared" si="0"/>
        <v>0</v>
      </c>
      <c r="X25" s="122">
        <f t="shared" si="1"/>
        <v>0</v>
      </c>
    </row>
    <row r="26" spans="1:24" ht="16" thickBot="1" x14ac:dyDescent="0.4">
      <c r="A26" s="32">
        <v>21</v>
      </c>
      <c r="B26" s="33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22">
        <f t="shared" si="0"/>
        <v>0</v>
      </c>
      <c r="X26" s="122">
        <f t="shared" si="1"/>
        <v>0</v>
      </c>
    </row>
    <row r="27" spans="1:24" ht="16" thickBot="1" x14ac:dyDescent="0.4">
      <c r="A27" s="32">
        <v>22</v>
      </c>
      <c r="B27" s="33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22">
        <f t="shared" si="0"/>
        <v>0</v>
      </c>
      <c r="X27" s="122">
        <f t="shared" si="1"/>
        <v>0</v>
      </c>
    </row>
    <row r="28" spans="1:24" ht="16" thickBot="1" x14ac:dyDescent="0.4">
      <c r="A28" s="32">
        <v>23</v>
      </c>
      <c r="B28" s="33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22">
        <f t="shared" si="0"/>
        <v>0</v>
      </c>
      <c r="X28" s="122">
        <f t="shared" si="1"/>
        <v>0</v>
      </c>
    </row>
    <row r="29" spans="1:24" ht="16" thickBot="1" x14ac:dyDescent="0.4">
      <c r="A29" s="32">
        <v>24</v>
      </c>
      <c r="B29" s="33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22">
        <f t="shared" si="0"/>
        <v>0</v>
      </c>
      <c r="X29" s="122">
        <f t="shared" si="1"/>
        <v>0</v>
      </c>
    </row>
    <row r="30" spans="1:24" s="90" customFormat="1" ht="16" thickBot="1" x14ac:dyDescent="0.4">
      <c r="A30" s="29"/>
      <c r="B30" s="114" t="s">
        <v>18</v>
      </c>
      <c r="C30" s="49">
        <f>(C6+C7+C8+C9+C10+C11+C12+C13+C14+C15+C16+C17+C18+C19+C20+C21+C22+C23+C24+C25+C26+C27+C28+C29)/COUNTA($B$6:$B$29)</f>
        <v>0</v>
      </c>
      <c r="D30" s="49">
        <f t="shared" ref="D30:V30" si="2">(D6+D7+D8+D9+D10+D11+D12+D13+D14+D15+D16+D17+D18+D19+D20+D21+D22+D23+D24+D25+D26+D27+D28+D29)/COUNTA($B$6:$B$29)</f>
        <v>0</v>
      </c>
      <c r="E30" s="49">
        <f t="shared" si="2"/>
        <v>0</v>
      </c>
      <c r="F30" s="49">
        <f t="shared" si="2"/>
        <v>0</v>
      </c>
      <c r="G30" s="49">
        <f t="shared" si="2"/>
        <v>0</v>
      </c>
      <c r="H30" s="49">
        <f t="shared" si="2"/>
        <v>0</v>
      </c>
      <c r="I30" s="49">
        <f t="shared" si="2"/>
        <v>0</v>
      </c>
      <c r="J30" s="49">
        <f t="shared" si="2"/>
        <v>0</v>
      </c>
      <c r="K30" s="49">
        <f t="shared" si="2"/>
        <v>0</v>
      </c>
      <c r="L30" s="49">
        <f t="shared" si="2"/>
        <v>0</v>
      </c>
      <c r="M30" s="49">
        <f t="shared" si="2"/>
        <v>0</v>
      </c>
      <c r="N30" s="49">
        <f t="shared" si="2"/>
        <v>0</v>
      </c>
      <c r="O30" s="49">
        <f t="shared" si="2"/>
        <v>0</v>
      </c>
      <c r="P30" s="49">
        <f t="shared" si="2"/>
        <v>0</v>
      </c>
      <c r="Q30" s="49">
        <f t="shared" si="2"/>
        <v>0</v>
      </c>
      <c r="R30" s="49">
        <f t="shared" si="2"/>
        <v>0</v>
      </c>
      <c r="S30" s="49">
        <f t="shared" si="2"/>
        <v>0</v>
      </c>
      <c r="T30" s="49">
        <f t="shared" si="2"/>
        <v>0</v>
      </c>
      <c r="U30" s="49">
        <f t="shared" si="2"/>
        <v>0</v>
      </c>
      <c r="V30" s="49">
        <f t="shared" si="2"/>
        <v>0</v>
      </c>
      <c r="W30" s="121">
        <f t="shared" si="0"/>
        <v>0</v>
      </c>
      <c r="X30" s="121">
        <f t="shared" si="1"/>
        <v>0</v>
      </c>
    </row>
    <row r="32" spans="1:24" ht="15.5" x14ac:dyDescent="0.35">
      <c r="B32" s="35" t="s">
        <v>19</v>
      </c>
      <c r="C32" s="36"/>
      <c r="D32" s="36"/>
      <c r="E32" s="36"/>
      <c r="F32" s="36"/>
      <c r="G32" s="36"/>
      <c r="H32" s="36"/>
      <c r="I32" s="36"/>
      <c r="J32" s="36"/>
    </row>
    <row r="33" spans="2:10" ht="35" x14ac:dyDescent="0.35">
      <c r="B33" s="37"/>
      <c r="C33" s="118" t="s">
        <v>20</v>
      </c>
      <c r="D33" s="118" t="s">
        <v>21</v>
      </c>
      <c r="E33" s="118" t="s">
        <v>22</v>
      </c>
      <c r="F33" s="118" t="s">
        <v>23</v>
      </c>
      <c r="G33" s="40"/>
      <c r="H33" s="40"/>
      <c r="I33" s="40"/>
      <c r="J33" s="40"/>
    </row>
    <row r="34" spans="2:10" ht="15.5" x14ac:dyDescent="0.35">
      <c r="B34" s="41" t="s">
        <v>24</v>
      </c>
      <c r="C34" s="50">
        <f>COUNTA($B$6:$B$29)</f>
        <v>3</v>
      </c>
      <c r="D34" s="50">
        <f>COUNTIF(W6:W29,"&gt;=3,8")</f>
        <v>0</v>
      </c>
      <c r="E34" s="50">
        <f>COUNTIFS(W6:W29,"&lt;3,7",W6:W29,"&gt;=2,3")</f>
        <v>0</v>
      </c>
      <c r="F34" s="50">
        <f>COUNTIFS(W6:W29,"&lt;2,2",W6:W29,"&gt;0")</f>
        <v>0</v>
      </c>
      <c r="G34" s="36"/>
      <c r="H34" s="36"/>
      <c r="I34" s="36"/>
      <c r="J34" s="36"/>
    </row>
    <row r="35" spans="2:10" ht="15.5" x14ac:dyDescent="0.35">
      <c r="B35" s="41" t="s">
        <v>25</v>
      </c>
      <c r="C35" s="50">
        <v>100</v>
      </c>
      <c r="D35" s="50">
        <f>D34*C35/C34</f>
        <v>0</v>
      </c>
      <c r="E35" s="51">
        <f>E34*C35/C34</f>
        <v>0</v>
      </c>
      <c r="F35" s="51">
        <f>F34*C35/C34</f>
        <v>0</v>
      </c>
      <c r="G35" s="36"/>
      <c r="H35" s="36"/>
      <c r="I35" s="110"/>
      <c r="J35" s="110"/>
    </row>
    <row r="36" spans="2:10" ht="15.5" x14ac:dyDescent="0.35">
      <c r="B36" s="42"/>
      <c r="C36" s="36"/>
      <c r="D36" s="36"/>
      <c r="E36" s="36"/>
      <c r="F36" s="36"/>
      <c r="G36" s="36"/>
      <c r="H36" s="36"/>
      <c r="I36" s="36"/>
      <c r="J36" s="36"/>
    </row>
    <row r="37" spans="2:10" ht="15.5" x14ac:dyDescent="0.35">
      <c r="B37" s="35" t="s">
        <v>26</v>
      </c>
      <c r="C37" s="36"/>
      <c r="D37" s="36"/>
      <c r="E37" s="36"/>
      <c r="F37" s="36"/>
      <c r="G37" s="36"/>
      <c r="H37" s="36"/>
      <c r="I37" s="36"/>
      <c r="J37" s="36"/>
    </row>
    <row r="38" spans="2:10" ht="35" x14ac:dyDescent="0.35">
      <c r="B38" s="37"/>
      <c r="C38" s="118" t="s">
        <v>20</v>
      </c>
      <c r="D38" s="118" t="s">
        <v>21</v>
      </c>
      <c r="E38" s="118" t="s">
        <v>22</v>
      </c>
      <c r="F38" s="119" t="s">
        <v>23</v>
      </c>
      <c r="G38" s="44"/>
      <c r="H38" s="45"/>
      <c r="I38" s="45"/>
      <c r="J38" s="45"/>
    </row>
    <row r="39" spans="2:10" ht="15.5" x14ac:dyDescent="0.35">
      <c r="B39" s="41" t="s">
        <v>24</v>
      </c>
      <c r="C39" s="50">
        <f>COUNTA(B6:B29)</f>
        <v>3</v>
      </c>
      <c r="D39" s="50">
        <f>COUNTIF(X6:X29,"&gt;=3,8")</f>
        <v>0</v>
      </c>
      <c r="E39" s="50">
        <f>COUNTIFS(X6:X29,"&lt;3,7",X6:X29,"&gt;=2,3")</f>
        <v>0</v>
      </c>
      <c r="F39" s="127">
        <f>COUNTIFS(X6:X29,"&lt;2,2",X6:X29,"&gt;0")</f>
        <v>0</v>
      </c>
      <c r="G39" s="111"/>
      <c r="H39" s="36"/>
      <c r="I39" s="36"/>
      <c r="J39" s="36"/>
    </row>
    <row r="40" spans="2:10" ht="15.5" x14ac:dyDescent="0.35">
      <c r="B40" s="41" t="s">
        <v>25</v>
      </c>
      <c r="C40" s="50">
        <v>100</v>
      </c>
      <c r="D40" s="51">
        <f>D39*C40/C39</f>
        <v>0</v>
      </c>
      <c r="E40" s="51">
        <f>E39*C40/C39</f>
        <v>0</v>
      </c>
      <c r="F40" s="128">
        <f>F39*C40/C39</f>
        <v>0</v>
      </c>
      <c r="G40" s="112"/>
      <c r="H40" s="110"/>
      <c r="I40" s="110"/>
      <c r="J40" s="110"/>
    </row>
    <row r="45" spans="2:10" x14ac:dyDescent="0.35">
      <c r="B45" s="113"/>
    </row>
  </sheetData>
  <sheetProtection algorithmName="SHA-512" hashValue="0t0WcVqaNpA6UbZ+ZEA1wH8/Fnq6WOcBoNBg4TmWgI9SbLkIraRhkh5WrA7/miilwJeCA3risCBoTz5gdHQueg==" saltValue="bOmTLREoO1g91M2FFqONrA==" spinCount="100000" sheet="1" formatCells="0" formatColumns="0" formatRows="0" insertColumns="0" insertRows="0" insertHyperlinks="0" deleteColumns="0" deleteRows="0" sort="0" autoFilter="0" pivotTables="0"/>
  <mergeCells count="15">
    <mergeCell ref="S3:T4"/>
    <mergeCell ref="U3:V4"/>
    <mergeCell ref="W3:X4"/>
    <mergeCell ref="U1:V1"/>
    <mergeCell ref="A3:A5"/>
    <mergeCell ref="B3:B5"/>
    <mergeCell ref="C3:D4"/>
    <mergeCell ref="E3:F4"/>
    <mergeCell ref="G3:H4"/>
    <mergeCell ref="M3:N4"/>
    <mergeCell ref="I3:L3"/>
    <mergeCell ref="I4:J4"/>
    <mergeCell ref="K4:L4"/>
    <mergeCell ref="O3:P4"/>
    <mergeCell ref="Q3:R4"/>
  </mergeCells>
  <hyperlinks>
    <hyperlink ref="U1" location="ОГЛАВЛЕНИЕ!A1" display="ОГЛАВЛЕНИЕ" xr:uid="{BCF878AF-081E-4DA9-95D3-2A0A69E64BA7}"/>
  </hyperlinks>
  <pageMargins left="0.7" right="0.7" top="0.75" bottom="0.75" header="0.3" footer="0.3"/>
  <pageSetup paperSize="9" scale="45" fitToHeight="0" orientation="landscape" verticalDpi="0" r:id="rId1"/>
  <headerFooter>
    <oddHeader>&amp;R&amp;"Monotype Corsiva"&amp;12О.В. Яковлева&amp;L&amp;"Monotype Corsiva"&amp;12Диагностика индивидуального развития детей  4-5 лет</oddHeader>
    <oddFooter>&amp;R&amp;"Monotype Corsiva"&amp;12https://vk.com/travel_posobiya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CCF58-3244-4B24-8179-860BBC834845}">
  <sheetPr codeName="Лист7">
    <tabColor rgb="FF92D050"/>
    <pageSetUpPr fitToPage="1"/>
  </sheetPr>
  <dimension ref="A1:T46"/>
  <sheetViews>
    <sheetView view="pageLayout" zoomScale="70" zoomScaleNormal="85" zoomScalePageLayoutView="70" workbookViewId="0">
      <selection activeCell="R37" sqref="R37"/>
    </sheetView>
  </sheetViews>
  <sheetFormatPr defaultColWidth="9.1796875" defaultRowHeight="14.5" x14ac:dyDescent="0.35"/>
  <cols>
    <col min="1" max="1" width="9.1796875" style="1"/>
    <col min="2" max="2" width="27" style="1" customWidth="1"/>
    <col min="3" max="4" width="10.54296875" style="1" customWidth="1"/>
    <col min="5" max="5" width="10.453125" style="1" customWidth="1"/>
    <col min="6" max="6" width="10.54296875" style="1" customWidth="1"/>
    <col min="7" max="7" width="14.1796875" style="1" customWidth="1"/>
    <col min="8" max="8" width="14.81640625" style="1" customWidth="1"/>
    <col min="9" max="9" width="14.54296875" style="1" customWidth="1"/>
    <col min="10" max="10" width="12" style="1" customWidth="1"/>
    <col min="11" max="11" width="11.453125" style="1" customWidth="1"/>
    <col min="12" max="12" width="10.54296875" style="1" customWidth="1"/>
    <col min="13" max="13" width="16.54296875" style="1" customWidth="1"/>
    <col min="14" max="14" width="16.453125" style="1" customWidth="1"/>
    <col min="15" max="15" width="10.453125" style="1" customWidth="1"/>
    <col min="16" max="17" width="10.1796875" style="1" customWidth="1"/>
    <col min="18" max="18" width="9.81640625" style="1" customWidth="1"/>
    <col min="19" max="16384" width="9.1796875" style="1"/>
  </cols>
  <sheetData>
    <row r="1" spans="1:20" ht="17.5" x14ac:dyDescent="0.35">
      <c r="A1" s="27" t="s">
        <v>318</v>
      </c>
      <c r="Q1" s="250" t="s">
        <v>283</v>
      </c>
      <c r="R1" s="250"/>
    </row>
    <row r="2" spans="1:20" ht="18.5" thickBot="1" x14ac:dyDescent="0.4">
      <c r="A2" s="28"/>
    </row>
    <row r="3" spans="1:20" x14ac:dyDescent="0.35">
      <c r="A3" s="303" t="s">
        <v>10</v>
      </c>
      <c r="B3" s="303" t="s">
        <v>11</v>
      </c>
      <c r="C3" s="256" t="s">
        <v>322</v>
      </c>
      <c r="D3" s="283"/>
      <c r="E3" s="256" t="s">
        <v>323</v>
      </c>
      <c r="F3" s="283"/>
      <c r="G3" s="256" t="s">
        <v>46</v>
      </c>
      <c r="H3" s="283"/>
      <c r="I3" s="303" t="s">
        <v>45</v>
      </c>
      <c r="J3" s="303"/>
      <c r="K3" s="303" t="s">
        <v>324</v>
      </c>
      <c r="L3" s="303"/>
      <c r="M3" s="303" t="s">
        <v>325</v>
      </c>
      <c r="N3" s="303"/>
      <c r="O3" s="303" t="s">
        <v>326</v>
      </c>
      <c r="P3" s="303"/>
      <c r="Q3" s="303" t="s">
        <v>327</v>
      </c>
      <c r="R3" s="303"/>
      <c r="S3" s="298" t="s">
        <v>12</v>
      </c>
      <c r="T3" s="299"/>
    </row>
    <row r="4" spans="1:20" ht="94.5" customHeight="1" thickBot="1" x14ac:dyDescent="0.4">
      <c r="A4" s="304"/>
      <c r="B4" s="304"/>
      <c r="C4" s="271"/>
      <c r="D4" s="272"/>
      <c r="E4" s="271"/>
      <c r="F4" s="272"/>
      <c r="G4" s="271"/>
      <c r="H4" s="272"/>
      <c r="I4" s="305"/>
      <c r="J4" s="305"/>
      <c r="K4" s="305"/>
      <c r="L4" s="305"/>
      <c r="M4" s="305"/>
      <c r="N4" s="305"/>
      <c r="O4" s="305"/>
      <c r="P4" s="305"/>
      <c r="Q4" s="305"/>
      <c r="R4" s="305"/>
      <c r="S4" s="300"/>
      <c r="T4" s="301"/>
    </row>
    <row r="5" spans="1:20" ht="16" thickBot="1" x14ac:dyDescent="0.4">
      <c r="A5" s="305"/>
      <c r="B5" s="305"/>
      <c r="C5" s="30" t="s">
        <v>13</v>
      </c>
      <c r="D5" s="30" t="s">
        <v>14</v>
      </c>
      <c r="E5" s="30" t="s">
        <v>13</v>
      </c>
      <c r="F5" s="30" t="s">
        <v>14</v>
      </c>
      <c r="G5" s="30" t="s">
        <v>13</v>
      </c>
      <c r="H5" s="30" t="s">
        <v>14</v>
      </c>
      <c r="I5" s="30" t="s">
        <v>13</v>
      </c>
      <c r="J5" s="30" t="s">
        <v>14</v>
      </c>
      <c r="K5" s="30" t="s">
        <v>13</v>
      </c>
      <c r="L5" s="30" t="s">
        <v>14</v>
      </c>
      <c r="M5" s="30" t="s">
        <v>13</v>
      </c>
      <c r="N5" s="30" t="s">
        <v>14</v>
      </c>
      <c r="O5" s="30" t="s">
        <v>13</v>
      </c>
      <c r="P5" s="30" t="s">
        <v>14</v>
      </c>
      <c r="Q5" s="30" t="s">
        <v>13</v>
      </c>
      <c r="R5" s="30" t="s">
        <v>14</v>
      </c>
      <c r="S5" s="129" t="s">
        <v>13</v>
      </c>
      <c r="T5" s="129" t="s">
        <v>14</v>
      </c>
    </row>
    <row r="6" spans="1:20" ht="16" thickBot="1" x14ac:dyDescent="0.4">
      <c r="A6" s="32">
        <v>1</v>
      </c>
      <c r="B6" s="33" t="s">
        <v>15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22">
        <f>(C6+E6+G6+I6+K6+M6+O6+Q6)/8</f>
        <v>0</v>
      </c>
      <c r="T6" s="122">
        <f>(D6+F6+H6+J6+L6+N6+P6+R6)/8</f>
        <v>0</v>
      </c>
    </row>
    <row r="7" spans="1:20" ht="16" thickBot="1" x14ac:dyDescent="0.4">
      <c r="A7" s="32">
        <v>2</v>
      </c>
      <c r="B7" s="33" t="s">
        <v>16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22">
        <f t="shared" ref="S7:S30" si="0">(C7+E7+G7+I7+K7+M7+O7+Q7)/8</f>
        <v>0</v>
      </c>
      <c r="T7" s="122">
        <f t="shared" ref="T7:T30" si="1">(D7+F7+H7+J7+L7+N7+P7+R7)/8</f>
        <v>0</v>
      </c>
    </row>
    <row r="8" spans="1:20" ht="17.25" customHeight="1" thickBot="1" x14ac:dyDescent="0.4">
      <c r="A8" s="32">
        <v>3</v>
      </c>
      <c r="B8" s="33" t="s">
        <v>17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22">
        <f t="shared" si="0"/>
        <v>0</v>
      </c>
      <c r="T8" s="122">
        <f t="shared" si="1"/>
        <v>0</v>
      </c>
    </row>
    <row r="9" spans="1:20" ht="16" thickBot="1" x14ac:dyDescent="0.4">
      <c r="A9" s="32">
        <v>4</v>
      </c>
      <c r="B9" s="33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22">
        <f t="shared" si="0"/>
        <v>0</v>
      </c>
      <c r="T9" s="122">
        <f t="shared" si="1"/>
        <v>0</v>
      </c>
    </row>
    <row r="10" spans="1:20" ht="16" thickBot="1" x14ac:dyDescent="0.4">
      <c r="A10" s="32">
        <v>5</v>
      </c>
      <c r="B10" s="33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22">
        <f t="shared" si="0"/>
        <v>0</v>
      </c>
      <c r="T10" s="122">
        <f t="shared" si="1"/>
        <v>0</v>
      </c>
    </row>
    <row r="11" spans="1:20" ht="16" thickBot="1" x14ac:dyDescent="0.4">
      <c r="A11" s="32">
        <v>6</v>
      </c>
      <c r="B11" s="33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22">
        <f t="shared" si="0"/>
        <v>0</v>
      </c>
      <c r="T11" s="122">
        <f t="shared" si="1"/>
        <v>0</v>
      </c>
    </row>
    <row r="12" spans="1:20" ht="16" thickBot="1" x14ac:dyDescent="0.4">
      <c r="A12" s="32">
        <v>7</v>
      </c>
      <c r="B12" s="33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22">
        <f t="shared" si="0"/>
        <v>0</v>
      </c>
      <c r="T12" s="122">
        <f t="shared" si="1"/>
        <v>0</v>
      </c>
    </row>
    <row r="13" spans="1:20" ht="16" thickBot="1" x14ac:dyDescent="0.4">
      <c r="A13" s="32">
        <v>8</v>
      </c>
      <c r="B13" s="33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22">
        <f t="shared" si="0"/>
        <v>0</v>
      </c>
      <c r="T13" s="122">
        <f t="shared" si="1"/>
        <v>0</v>
      </c>
    </row>
    <row r="14" spans="1:20" ht="16" thickBot="1" x14ac:dyDescent="0.4">
      <c r="A14" s="32">
        <v>9</v>
      </c>
      <c r="B14" s="33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22">
        <f t="shared" si="0"/>
        <v>0</v>
      </c>
      <c r="T14" s="122">
        <f t="shared" si="1"/>
        <v>0</v>
      </c>
    </row>
    <row r="15" spans="1:20" ht="16" thickBot="1" x14ac:dyDescent="0.4">
      <c r="A15" s="32">
        <v>10</v>
      </c>
      <c r="B15" s="33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22">
        <f t="shared" si="0"/>
        <v>0</v>
      </c>
      <c r="T15" s="122">
        <f t="shared" si="1"/>
        <v>0</v>
      </c>
    </row>
    <row r="16" spans="1:20" ht="16" thickBot="1" x14ac:dyDescent="0.4">
      <c r="A16" s="32">
        <v>11</v>
      </c>
      <c r="B16" s="33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22">
        <f t="shared" si="0"/>
        <v>0</v>
      </c>
      <c r="T16" s="122">
        <f t="shared" si="1"/>
        <v>0</v>
      </c>
    </row>
    <row r="17" spans="1:20" ht="16" thickBot="1" x14ac:dyDescent="0.4">
      <c r="A17" s="32">
        <v>12</v>
      </c>
      <c r="B17" s="33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22">
        <f t="shared" si="0"/>
        <v>0</v>
      </c>
      <c r="T17" s="122">
        <f t="shared" si="1"/>
        <v>0</v>
      </c>
    </row>
    <row r="18" spans="1:20" ht="16" thickBot="1" x14ac:dyDescent="0.4">
      <c r="A18" s="32">
        <v>13</v>
      </c>
      <c r="B18" s="33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22">
        <f t="shared" si="0"/>
        <v>0</v>
      </c>
      <c r="T18" s="122">
        <f t="shared" si="1"/>
        <v>0</v>
      </c>
    </row>
    <row r="19" spans="1:20" ht="16" thickBot="1" x14ac:dyDescent="0.4">
      <c r="A19" s="32">
        <v>14</v>
      </c>
      <c r="B19" s="33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22">
        <f t="shared" si="0"/>
        <v>0</v>
      </c>
      <c r="T19" s="122">
        <f t="shared" si="1"/>
        <v>0</v>
      </c>
    </row>
    <row r="20" spans="1:20" ht="16" thickBot="1" x14ac:dyDescent="0.4">
      <c r="A20" s="32">
        <v>15</v>
      </c>
      <c r="B20" s="33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22">
        <f t="shared" si="0"/>
        <v>0</v>
      </c>
      <c r="T20" s="122">
        <f t="shared" si="1"/>
        <v>0</v>
      </c>
    </row>
    <row r="21" spans="1:20" ht="16" thickBot="1" x14ac:dyDescent="0.4">
      <c r="A21" s="32">
        <v>16</v>
      </c>
      <c r="B21" s="33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22">
        <f t="shared" si="0"/>
        <v>0</v>
      </c>
      <c r="T21" s="122">
        <f t="shared" si="1"/>
        <v>0</v>
      </c>
    </row>
    <row r="22" spans="1:20" ht="16" thickBot="1" x14ac:dyDescent="0.4">
      <c r="A22" s="32">
        <v>17</v>
      </c>
      <c r="B22" s="33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22">
        <f t="shared" si="0"/>
        <v>0</v>
      </c>
      <c r="T22" s="122">
        <f t="shared" si="1"/>
        <v>0</v>
      </c>
    </row>
    <row r="23" spans="1:20" ht="16" thickBot="1" x14ac:dyDescent="0.4">
      <c r="A23" s="32">
        <v>18</v>
      </c>
      <c r="B23" s="33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22">
        <f t="shared" si="0"/>
        <v>0</v>
      </c>
      <c r="T23" s="122">
        <f t="shared" si="1"/>
        <v>0</v>
      </c>
    </row>
    <row r="24" spans="1:20" ht="16" thickBot="1" x14ac:dyDescent="0.4">
      <c r="A24" s="32">
        <v>19</v>
      </c>
      <c r="B24" s="33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22">
        <f t="shared" si="0"/>
        <v>0</v>
      </c>
      <c r="T24" s="122">
        <f t="shared" si="1"/>
        <v>0</v>
      </c>
    </row>
    <row r="25" spans="1:20" ht="16" thickBot="1" x14ac:dyDescent="0.4">
      <c r="A25" s="32">
        <v>20</v>
      </c>
      <c r="B25" s="33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22">
        <f t="shared" si="0"/>
        <v>0</v>
      </c>
      <c r="T25" s="122">
        <f t="shared" si="1"/>
        <v>0</v>
      </c>
    </row>
    <row r="26" spans="1:20" ht="16" thickBot="1" x14ac:dyDescent="0.4">
      <c r="A26" s="32">
        <v>21</v>
      </c>
      <c r="B26" s="33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22">
        <f t="shared" si="0"/>
        <v>0</v>
      </c>
      <c r="T26" s="122">
        <f t="shared" si="1"/>
        <v>0</v>
      </c>
    </row>
    <row r="27" spans="1:20" ht="16" thickBot="1" x14ac:dyDescent="0.4">
      <c r="A27" s="32">
        <v>22</v>
      </c>
      <c r="B27" s="33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22">
        <f t="shared" si="0"/>
        <v>0</v>
      </c>
      <c r="T27" s="122">
        <f t="shared" si="1"/>
        <v>0</v>
      </c>
    </row>
    <row r="28" spans="1:20" ht="16" thickBot="1" x14ac:dyDescent="0.4">
      <c r="A28" s="32">
        <v>23</v>
      </c>
      <c r="B28" s="33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22">
        <f t="shared" si="0"/>
        <v>0</v>
      </c>
      <c r="T28" s="122">
        <f t="shared" si="1"/>
        <v>0</v>
      </c>
    </row>
    <row r="29" spans="1:20" ht="16" thickBot="1" x14ac:dyDescent="0.4">
      <c r="A29" s="32">
        <v>24</v>
      </c>
      <c r="B29" s="33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22">
        <f t="shared" si="0"/>
        <v>0</v>
      </c>
      <c r="T29" s="122">
        <f t="shared" si="1"/>
        <v>0</v>
      </c>
    </row>
    <row r="30" spans="1:20" s="90" customFormat="1" ht="16" thickBot="1" x14ac:dyDescent="0.4">
      <c r="A30" s="29"/>
      <c r="B30" s="114" t="s">
        <v>18</v>
      </c>
      <c r="C30" s="49">
        <f>(C6+C7+C8+C9+C10+C11+C12+C13+C14+C15+C16+C17+C18+C19+C20+C21+C22+C23+C24+C25+C26+C27+C28+C29)/COUNTA($B$6:$B$29)</f>
        <v>0</v>
      </c>
      <c r="D30" s="49">
        <f t="shared" ref="D30:R30" si="2">(D6+D7+D8+D9+D10+D11+D12+D13+D14+D15+D16+D17+D18+D19+D20+D21+D22+D23+D24+D25+D26+D27+D28+D29)/COUNTA($B$6:$B$29)</f>
        <v>0</v>
      </c>
      <c r="E30" s="49">
        <f t="shared" si="2"/>
        <v>0</v>
      </c>
      <c r="F30" s="49">
        <f t="shared" si="2"/>
        <v>0</v>
      </c>
      <c r="G30" s="49">
        <f t="shared" si="2"/>
        <v>0</v>
      </c>
      <c r="H30" s="49">
        <f t="shared" si="2"/>
        <v>0</v>
      </c>
      <c r="I30" s="49">
        <f t="shared" si="2"/>
        <v>0</v>
      </c>
      <c r="J30" s="49">
        <f t="shared" si="2"/>
        <v>0</v>
      </c>
      <c r="K30" s="49">
        <f t="shared" si="2"/>
        <v>0</v>
      </c>
      <c r="L30" s="49">
        <f t="shared" si="2"/>
        <v>0</v>
      </c>
      <c r="M30" s="49">
        <f t="shared" si="2"/>
        <v>0</v>
      </c>
      <c r="N30" s="49">
        <f t="shared" si="2"/>
        <v>0</v>
      </c>
      <c r="O30" s="49">
        <f t="shared" si="2"/>
        <v>0</v>
      </c>
      <c r="P30" s="49">
        <f t="shared" si="2"/>
        <v>0</v>
      </c>
      <c r="Q30" s="49">
        <f t="shared" si="2"/>
        <v>0</v>
      </c>
      <c r="R30" s="49">
        <f t="shared" si="2"/>
        <v>0</v>
      </c>
      <c r="S30" s="121">
        <f t="shared" si="0"/>
        <v>0</v>
      </c>
      <c r="T30" s="121">
        <f t="shared" si="1"/>
        <v>0</v>
      </c>
    </row>
    <row r="32" spans="1:20" ht="15.5" x14ac:dyDescent="0.35">
      <c r="B32" s="35" t="s">
        <v>19</v>
      </c>
      <c r="C32" s="36"/>
      <c r="D32" s="36"/>
      <c r="E32" s="36"/>
      <c r="F32" s="36"/>
      <c r="G32" s="36"/>
      <c r="H32" s="36"/>
      <c r="I32" s="36"/>
      <c r="J32" s="36"/>
    </row>
    <row r="33" spans="2:10" ht="28" x14ac:dyDescent="0.35">
      <c r="B33" s="37"/>
      <c r="C33" s="38" t="s">
        <v>20</v>
      </c>
      <c r="D33" s="39" t="s">
        <v>21</v>
      </c>
      <c r="E33" s="39" t="s">
        <v>22</v>
      </c>
      <c r="F33" s="39" t="s">
        <v>23</v>
      </c>
      <c r="G33" s="40"/>
      <c r="H33" s="40"/>
      <c r="I33" s="40"/>
      <c r="J33" s="40"/>
    </row>
    <row r="34" spans="2:10" ht="15.5" x14ac:dyDescent="0.35">
      <c r="B34" s="41" t="s">
        <v>24</v>
      </c>
      <c r="C34" s="123">
        <f>COUNTA($B$6:$B$29)</f>
        <v>3</v>
      </c>
      <c r="D34" s="123">
        <f>COUNTIF(S6:S29,"&gt;=3,8")</f>
        <v>0</v>
      </c>
      <c r="E34" s="123">
        <f>COUNTIFS(S6:S29,"&lt;3,7",S6:S29,"&gt;=2,3")</f>
        <v>0</v>
      </c>
      <c r="F34" s="123">
        <f>COUNTIFS(S6:S29,"&lt;2,2",S6:S29,"&gt;0")</f>
        <v>0</v>
      </c>
      <c r="G34" s="36"/>
      <c r="H34" s="36"/>
      <c r="I34" s="36"/>
      <c r="J34" s="36"/>
    </row>
    <row r="35" spans="2:10" ht="15.5" x14ac:dyDescent="0.35">
      <c r="B35" s="41" t="s">
        <v>25</v>
      </c>
      <c r="C35" s="123">
        <v>100</v>
      </c>
      <c r="D35" s="123">
        <f>D34*C35/C34</f>
        <v>0</v>
      </c>
      <c r="E35" s="124">
        <f>E34*C35/C34</f>
        <v>0</v>
      </c>
      <c r="F35" s="124">
        <f>F34*C35/C34</f>
        <v>0</v>
      </c>
      <c r="G35" s="36"/>
      <c r="H35" s="36"/>
      <c r="I35" s="110"/>
      <c r="J35" s="110"/>
    </row>
    <row r="36" spans="2:10" ht="15.5" x14ac:dyDescent="0.35">
      <c r="B36" s="42"/>
      <c r="C36" s="36"/>
      <c r="D36" s="36"/>
      <c r="E36" s="36"/>
      <c r="F36" s="36"/>
      <c r="G36" s="36"/>
      <c r="H36" s="36"/>
      <c r="I36" s="36"/>
      <c r="J36" s="36"/>
    </row>
    <row r="37" spans="2:10" ht="15.5" x14ac:dyDescent="0.35">
      <c r="B37" s="35" t="s">
        <v>26</v>
      </c>
      <c r="C37" s="36"/>
      <c r="D37" s="36"/>
      <c r="E37" s="36"/>
      <c r="F37" s="36"/>
      <c r="G37" s="36"/>
      <c r="H37" s="36"/>
      <c r="I37" s="36"/>
      <c r="J37" s="36"/>
    </row>
    <row r="38" spans="2:10" ht="28" x14ac:dyDescent="0.35">
      <c r="B38" s="37"/>
      <c r="C38" s="38" t="s">
        <v>20</v>
      </c>
      <c r="D38" s="39" t="s">
        <v>21</v>
      </c>
      <c r="E38" s="39" t="s">
        <v>22</v>
      </c>
      <c r="F38" s="43" t="s">
        <v>23</v>
      </c>
      <c r="G38" s="44"/>
      <c r="H38" s="45"/>
      <c r="I38" s="45"/>
      <c r="J38" s="45"/>
    </row>
    <row r="39" spans="2:10" ht="15.5" x14ac:dyDescent="0.35">
      <c r="B39" s="41" t="s">
        <v>24</v>
      </c>
      <c r="C39" s="123">
        <f>COUNTA(B6:B29)</f>
        <v>3</v>
      </c>
      <c r="D39" s="123">
        <f>COUNTIF(T6:T29,"&gt;=3,8")</f>
        <v>0</v>
      </c>
      <c r="E39" s="123">
        <f>COUNTIFS(T6:T29,"&lt;3,7",T6:T29,"&gt;=2,3")</f>
        <v>0</v>
      </c>
      <c r="F39" s="125">
        <f>COUNTIFS(T6:T29,"&lt;2,2",T6:T29,"&gt;0")</f>
        <v>0</v>
      </c>
      <c r="G39" s="111"/>
      <c r="H39" s="36"/>
      <c r="I39" s="36"/>
      <c r="J39" s="36"/>
    </row>
    <row r="40" spans="2:10" ht="15.5" x14ac:dyDescent="0.35">
      <c r="B40" s="41" t="s">
        <v>25</v>
      </c>
      <c r="C40" s="123">
        <v>100</v>
      </c>
      <c r="D40" s="124">
        <f>D39*C40/C39</f>
        <v>0</v>
      </c>
      <c r="E40" s="124">
        <f>E39*C40/C39</f>
        <v>0</v>
      </c>
      <c r="F40" s="126">
        <f>F39*C40/C39</f>
        <v>0</v>
      </c>
      <c r="G40" s="112"/>
      <c r="H40" s="110"/>
      <c r="I40" s="110"/>
      <c r="J40" s="110"/>
    </row>
    <row r="45" spans="2:10" x14ac:dyDescent="0.35">
      <c r="B45" s="113"/>
    </row>
    <row r="46" spans="2:10" x14ac:dyDescent="0.35">
      <c r="D46"/>
    </row>
  </sheetData>
  <sheetProtection algorithmName="SHA-512" hashValue="GdVxHj8Y8bjNpwWTSFlkJPoLjW5aEDmEjS2vMIQ2wjTijmj9TpPWhoWtBaLFoiYlLHTNx0Xyc0JQKoY3g8udHw==" saltValue="kplSoAE1amISvPPcangVow==" spinCount="100000" sheet="1" objects="1" formatCells="0" formatColumns="0" formatRows="0" insertColumns="0" insertRows="0" insertHyperlinks="0" deleteColumns="0" deleteRows="0" sort="0" autoFilter="0" pivotTables="0"/>
  <mergeCells count="12">
    <mergeCell ref="O3:P4"/>
    <mergeCell ref="Q3:R4"/>
    <mergeCell ref="S3:T4"/>
    <mergeCell ref="Q1:R1"/>
    <mergeCell ref="A3:A5"/>
    <mergeCell ref="B3:B5"/>
    <mergeCell ref="C3:D4"/>
    <mergeCell ref="E3:F4"/>
    <mergeCell ref="G3:H4"/>
    <mergeCell ref="I3:J4"/>
    <mergeCell ref="K3:L4"/>
    <mergeCell ref="M3:N4"/>
  </mergeCells>
  <hyperlinks>
    <hyperlink ref="Q1" location="ОГЛАВЛЕНИЕ!A1" display="ОГЛАВЛЕНИЕ" xr:uid="{83680EA9-F6D7-47B3-84F4-6224EA52308D}"/>
  </hyperlinks>
  <pageMargins left="0.7" right="0.7" top="0.75" bottom="0.75" header="0.3" footer="0.3"/>
  <pageSetup paperSize="9" scale="51" fitToHeight="0" orientation="landscape" verticalDpi="0" r:id="rId1"/>
  <headerFooter>
    <oddHeader>&amp;R&amp;"Monotype Corsiva"&amp;12О.В. Яковлева&amp;L&amp;"Monotype Corsiva"&amp;12Диагностика индивидуального развития детей  4-5 лет</oddHeader>
    <oddFooter>&amp;R&amp;"Monotype Corsiva"&amp;12https://vk.com/travel_posobiya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ТИТУЛ</vt:lpstr>
      <vt:lpstr>ОГЛАВЛЕНИЕ</vt:lpstr>
      <vt:lpstr>СК-1</vt:lpstr>
      <vt:lpstr>СК-2</vt:lpstr>
      <vt:lpstr>СК-3</vt:lpstr>
      <vt:lpstr>ИТОГ СК</vt:lpstr>
      <vt:lpstr>ПР-1</vt:lpstr>
      <vt:lpstr>ПР-2</vt:lpstr>
      <vt:lpstr>ПР-3</vt:lpstr>
      <vt:lpstr>ИТОГ ПР</vt:lpstr>
      <vt:lpstr>РР-1</vt:lpstr>
      <vt:lpstr>РР-2</vt:lpstr>
      <vt:lpstr>РР-3</vt:lpstr>
      <vt:lpstr>РР-4</vt:lpstr>
      <vt:lpstr>РР-5</vt:lpstr>
      <vt:lpstr>ИТОГ РР</vt:lpstr>
      <vt:lpstr>ХЭ-1</vt:lpstr>
      <vt:lpstr>ХЭ-2</vt:lpstr>
      <vt:lpstr>ХЭ-3</vt:lpstr>
      <vt:lpstr>ХЭ-4</vt:lpstr>
      <vt:lpstr>ХЭ-5</vt:lpstr>
      <vt:lpstr>ИТОГ ХЭ</vt:lpstr>
      <vt:lpstr>ФР-1</vt:lpstr>
      <vt:lpstr>ФР-2</vt:lpstr>
      <vt:lpstr>ИТОГ ФР</vt:lpstr>
      <vt:lpstr>ИТОГОВАЯ ПО ОО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Асия Тимофеева</cp:lastModifiedBy>
  <cp:lastPrinted>2023-06-09T08:48:27Z</cp:lastPrinted>
  <dcterms:created xsi:type="dcterms:W3CDTF">2023-05-24T09:30:00Z</dcterms:created>
  <dcterms:modified xsi:type="dcterms:W3CDTF">2023-10-06T10:15:25Z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12AF2AF9F1E247008716E545F0AEE728</vt:lpwstr>
  </property>
  <property fmtid="{D5CDD505-2E9C-101B-9397-08002B2CF9AE}" pid="3" name="KSOProductBuildVer">
    <vt:lpwstr>1049-11.2.0.11417</vt:lpwstr>
  </property>
</Properties>
</file>